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01\cenari\5300\R4_Giraltovce-Strocin\Dokumentacia-SZ-8a\03_Email-10122025\"/>
    </mc:Choice>
  </mc:AlternateContent>
  <xr:revisionPtr revIDLastSave="0" documentId="13_ncr:1_{6341C5D7-5472-4A6A-B609-74F686A6710C}" xr6:coauthVersionLast="47" xr6:coauthVersionMax="47" xr10:uidLastSave="{00000000-0000-0000-0000-000000000000}"/>
  <bookViews>
    <workbookView xWindow="-108" yWindow="-108" windowWidth="30936" windowHeight="16896" tabRatio="723" xr2:uid="{00000000-000D-0000-FFFF-FFFF00000000}"/>
  </bookViews>
  <sheets>
    <sheet name="Titulná strana" sheetId="34" r:id="rId1"/>
    <sheet name="1-SZ" sheetId="35" r:id="rId2"/>
    <sheet name="2-Geod" sheetId="39" r:id="rId3"/>
    <sheet name="3-pIGHP" sheetId="47" r:id="rId4"/>
    <sheet name="4-8a po SZ" sheetId="36" r:id="rId5"/>
    <sheet name="5-SPOLU" sheetId="38" r:id="rId6"/>
    <sheet name="Návrh na plnenie kritéria" sheetId="43" r:id="rId7"/>
  </sheets>
  <definedNames>
    <definedName name="_xlnm.Print_Titles" localSheetId="3">'3-pIGHP'!$1:$5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5" i="35" l="1"/>
  <c r="I34" i="35"/>
  <c r="I16" i="35"/>
  <c r="F24" i="47"/>
  <c r="F33" i="47" l="1"/>
  <c r="F34" i="47"/>
  <c r="I29" i="35" l="1"/>
  <c r="F7" i="47" l="1"/>
  <c r="F8" i="47"/>
  <c r="F9" i="47"/>
  <c r="F10" i="47"/>
  <c r="F11" i="47"/>
  <c r="F12" i="47"/>
  <c r="F13" i="47"/>
  <c r="F14" i="47"/>
  <c r="F15" i="47"/>
  <c r="F16" i="47"/>
  <c r="F17" i="47"/>
  <c r="F18" i="47"/>
  <c r="F19" i="47"/>
  <c r="F20" i="47"/>
  <c r="F21" i="47"/>
  <c r="F22" i="47"/>
  <c r="F23" i="47"/>
  <c r="F25" i="47"/>
  <c r="F26" i="47"/>
  <c r="F27" i="47"/>
  <c r="F28" i="47"/>
  <c r="F29" i="47"/>
  <c r="F30" i="47"/>
  <c r="F32" i="47"/>
  <c r="F35" i="47"/>
  <c r="F36" i="47"/>
  <c r="F37" i="47"/>
  <c r="F38" i="47"/>
  <c r="F40" i="47"/>
  <c r="D41" i="47"/>
  <c r="D77" i="47" s="1"/>
  <c r="F77" i="47" s="1"/>
  <c r="D42" i="47"/>
  <c r="F42" i="47" s="1"/>
  <c r="F43" i="47"/>
  <c r="F44" i="47"/>
  <c r="F45" i="47"/>
  <c r="F46" i="47"/>
  <c r="F47" i="47"/>
  <c r="F48" i="47"/>
  <c r="F49" i="47"/>
  <c r="F50" i="47"/>
  <c r="F51" i="47"/>
  <c r="F52" i="47"/>
  <c r="F53" i="47"/>
  <c r="F54" i="47"/>
  <c r="F55" i="47"/>
  <c r="F56" i="47"/>
  <c r="F57" i="47"/>
  <c r="D58" i="47"/>
  <c r="F58" i="47" s="1"/>
  <c r="F59" i="47"/>
  <c r="F60" i="47"/>
  <c r="F61" i="47"/>
  <c r="F62" i="47"/>
  <c r="F64" i="47"/>
  <c r="F65" i="47"/>
  <c r="F66" i="47"/>
  <c r="F67" i="47"/>
  <c r="F68" i="47"/>
  <c r="F69" i="47"/>
  <c r="F71" i="47"/>
  <c r="F72" i="47"/>
  <c r="F73" i="47"/>
  <c r="F75" i="47"/>
  <c r="D76" i="47"/>
  <c r="F76" i="47" s="1"/>
  <c r="F79" i="47"/>
  <c r="F80" i="47"/>
  <c r="F81" i="47"/>
  <c r="F82" i="47"/>
  <c r="F83" i="47"/>
  <c r="F84" i="47"/>
  <c r="F85" i="47"/>
  <c r="F86" i="47"/>
  <c r="F70" i="47" l="1"/>
  <c r="F63" i="47"/>
  <c r="F31" i="47"/>
  <c r="F6" i="47"/>
  <c r="D78" i="47"/>
  <c r="F78" i="47" s="1"/>
  <c r="F74" i="47" s="1"/>
  <c r="F41" i="47"/>
  <c r="F39" i="47" s="1"/>
  <c r="F88" i="47" l="1"/>
  <c r="I38" i="35"/>
  <c r="H10" i="39" l="1"/>
  <c r="I45" i="35" l="1"/>
  <c r="I22" i="35"/>
  <c r="I15" i="35"/>
  <c r="I9" i="35"/>
  <c r="I13" i="35"/>
  <c r="I12" i="35"/>
  <c r="I7" i="35" l="1"/>
  <c r="I11" i="35"/>
  <c r="I17" i="35"/>
  <c r="I18" i="35"/>
  <c r="I19" i="35"/>
  <c r="I24" i="35"/>
  <c r="I25" i="35"/>
  <c r="I26" i="35"/>
  <c r="I27" i="35"/>
  <c r="I28" i="35"/>
  <c r="I30" i="35"/>
  <c r="I31" i="35"/>
  <c r="I32" i="35"/>
  <c r="I33" i="35"/>
  <c r="I36" i="35"/>
  <c r="I39" i="35"/>
  <c r="I40" i="35"/>
  <c r="I42" i="35"/>
  <c r="I43" i="35"/>
  <c r="I44" i="35"/>
  <c r="I46" i="35"/>
  <c r="I47" i="35"/>
  <c r="I50" i="35"/>
  <c r="I51" i="35"/>
  <c r="I52" i="35"/>
  <c r="I53" i="35"/>
  <c r="I54" i="35"/>
  <c r="I23" i="35" l="1"/>
  <c r="I14" i="35"/>
  <c r="I10" i="35"/>
  <c r="I8" i="35" s="1"/>
  <c r="I41" i="35"/>
  <c r="I37" i="35"/>
  <c r="H17" i="39" l="1"/>
  <c r="H16" i="39"/>
  <c r="H15" i="39"/>
  <c r="H14" i="39"/>
  <c r="H13" i="39"/>
  <c r="H12" i="39"/>
  <c r="H9" i="39"/>
  <c r="H8" i="39"/>
  <c r="H11" i="39" l="1"/>
  <c r="I49" i="35" s="1"/>
  <c r="I48" i="35" s="1"/>
  <c r="H7" i="39"/>
  <c r="I21" i="35" s="1"/>
  <c r="I10" i="36"/>
  <c r="I9" i="36"/>
  <c r="I8" i="36"/>
  <c r="I20" i="35" l="1"/>
  <c r="I55" i="35" s="1"/>
  <c r="I11" i="36"/>
  <c r="H18" i="39"/>
  <c r="D7" i="38" l="1"/>
  <c r="I12" i="36"/>
  <c r="I13" i="36" l="1"/>
  <c r="F7" i="38" s="1"/>
  <c r="E7" i="38"/>
  <c r="I56" i="35"/>
  <c r="I57" i="35" l="1"/>
  <c r="F6" i="38" s="1"/>
  <c r="E6" i="38"/>
  <c r="D6" i="38"/>
  <c r="E8" i="38" l="1"/>
  <c r="C17" i="43" s="1"/>
  <c r="D8" i="38"/>
  <c r="B17" i="43" s="1"/>
  <c r="F8" i="38"/>
  <c r="D17" i="43" s="1"/>
</calcChain>
</file>

<file path=xl/sharedStrings.xml><?xml version="1.0" encoding="utf-8"?>
<sst xmlns="http://schemas.openxmlformats.org/spreadsheetml/2006/main" count="479" uniqueCount="287">
  <si>
    <t xml:space="preserve">     Potrebný počet hodín</t>
  </si>
  <si>
    <t>Cena celkom</t>
  </si>
  <si>
    <t>Navrhovaná cena bez DPH</t>
  </si>
  <si>
    <t>Navrhovaná cena s DPH</t>
  </si>
  <si>
    <t>Stavba:</t>
  </si>
  <si>
    <t>sadzba € / h</t>
  </si>
  <si>
    <t>Názov časti dokumentácie</t>
  </si>
  <si>
    <t>Potrebný počet hodín</t>
  </si>
  <si>
    <t>C</t>
  </si>
  <si>
    <t>Ekonomická správa</t>
  </si>
  <si>
    <t>D</t>
  </si>
  <si>
    <t>Pedologický prieskum</t>
  </si>
  <si>
    <t>Korózny a geoelektrický prieskum</t>
  </si>
  <si>
    <t>Seizmický prieskum</t>
  </si>
  <si>
    <t>Tabuľka č. 2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</si>
  <si>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</si>
  <si>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</si>
  <si>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</si>
  <si>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Tabuľka č. 4</t>
  </si>
  <si>
    <t>Tabuľka č. 3</t>
  </si>
  <si>
    <t>Tabuľka č. 1</t>
  </si>
  <si>
    <t>Pyrotechnický prieskum</t>
  </si>
  <si>
    <t>Cena v €</t>
  </si>
  <si>
    <t>bez DPH</t>
  </si>
  <si>
    <t>s DPH</t>
  </si>
  <si>
    <t>m.j.</t>
  </si>
  <si>
    <t>100 m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</si>
  <si>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</si>
  <si>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</si>
  <si>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</si>
  <si>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</si>
  <si>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</si>
  <si>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</si>
  <si>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</si>
  <si>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</si>
  <si>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</si>
  <si>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A2</t>
  </si>
  <si>
    <t>GEOFYZIKÁLNE PRÁCE</t>
  </si>
  <si>
    <t>vertikálne elektrické sondovanie - priemerný náklad s vyhodnotením</t>
  </si>
  <si>
    <t>karotážne metódy - priemerný náklad s vyhodnotením</t>
  </si>
  <si>
    <t>B1</t>
  </si>
  <si>
    <t>LABORATÓRNE PRÁCE – mechanika zemín a skalných hornín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</si>
  <si>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</si>
  <si>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</si>
  <si>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</si>
  <si>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</si>
  <si>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</si>
  <si>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</si>
  <si>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</si>
  <si>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</si>
  <si>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</si>
  <si>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krabicová šmyková skúška (vrcholová šmyková pevnosť)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</si>
  <si>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</si>
  <si>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</si>
  <si>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</si>
  <si>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skalné horniny - mrazuvzdornosť</t>
  </si>
  <si>
    <t>skalné horniny - pretvárne vlastnosti 3 cykly - modul pružnosti, modul deformácie, Poissonovo číslo, pevnosť po skúške</t>
  </si>
  <si>
    <t>skalné horniny - POINT LOAD TEST (1 vzorka=15 úlomkov horniny)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</si>
  <si>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</si>
  <si>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</si>
  <si>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</si>
  <si>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</si>
  <si>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polohové a výškové zameranie vrtov, penetračných sond, šachtíc a bodov geofyzikálnych profilov s vyhodnotením</t>
  </si>
  <si>
    <t>polohové a výškové zameranie stabilitných (zosuvných) profilov s vyhodnotením</t>
  </si>
  <si>
    <t>PRÁCE GEOLOGICKEJ SLUŽBY</t>
  </si>
  <si>
    <t>vzorkovanie - porušené vzorky + agresivita zemín</t>
  </si>
  <si>
    <t>vzorkovanie - neporušené vzorky</t>
  </si>
  <si>
    <t>vzorkovanie - technologické vzorky + vzorky mechaniky hornín</t>
  </si>
  <si>
    <t>Cena bez DPH (A1 + A2 + B1 + B2 + C + D)</t>
  </si>
  <si>
    <t>hod</t>
  </si>
  <si>
    <t>—</t>
  </si>
  <si>
    <t>Špecifikácia ceny</t>
  </si>
  <si>
    <t>Príloha č. 1 k časti B.2              (zároveň Príloha č. 1 k zmluve)</t>
  </si>
  <si>
    <t>Oznámenie o zmene navrhovanej činnosti v zmysle prílohy 8a</t>
  </si>
  <si>
    <t>Správa</t>
  </si>
  <si>
    <t>Prílohy</t>
  </si>
  <si>
    <t>Netechnické zhrnutie</t>
  </si>
  <si>
    <t>Dopravnoinžinierske prieskumy a štúdie</t>
  </si>
  <si>
    <t>Environmentálne prieskumy a štúdie</t>
  </si>
  <si>
    <t>Rozptylová štúdia</t>
  </si>
  <si>
    <t>Inventarizácia a spoločenské ohodnotenie biotopov</t>
  </si>
  <si>
    <t>Posúdenie na klimatické zmeny</t>
  </si>
  <si>
    <t>Hodnotenie vplyvov na verejné zdravie (HIA)</t>
  </si>
  <si>
    <t>Dendrologický prieskum</t>
  </si>
  <si>
    <t>Geologické prieskumy</t>
  </si>
  <si>
    <t>Inžinierskogeologický prieskum a hydrogeologický prieskum</t>
  </si>
  <si>
    <t>Štúdia využitia vyťaženého horninového materiálu</t>
  </si>
  <si>
    <t>Ostatné prieskumy</t>
  </si>
  <si>
    <t>Archeologický prieskum</t>
  </si>
  <si>
    <t>Svetelnotechnická štúdia</t>
  </si>
  <si>
    <t>Ostatné podklady, prieskumy a štúdie</t>
  </si>
  <si>
    <t>Súvisiaca dokumentácia</t>
  </si>
  <si>
    <t>Dokumentácia pre vyňatie pozemkov z LP a odňatie z PP</t>
  </si>
  <si>
    <t>Monitoring</t>
  </si>
  <si>
    <t>Predpokladané</t>
  </si>
  <si>
    <t>množstvo m.j.</t>
  </si>
  <si>
    <t>Cena za m.j.</t>
  </si>
  <si>
    <t>bez DPH v €</t>
  </si>
  <si>
    <t>4.</t>
  </si>
  <si>
    <t>A.</t>
  </si>
  <si>
    <t>B.</t>
  </si>
  <si>
    <t>C.</t>
  </si>
  <si>
    <t>D.</t>
  </si>
  <si>
    <t>1.</t>
  </si>
  <si>
    <t>2.</t>
  </si>
  <si>
    <t>3.</t>
  </si>
  <si>
    <t>E.</t>
  </si>
  <si>
    <t>4.1.</t>
  </si>
  <si>
    <t>4.2.</t>
  </si>
  <si>
    <t>4.3.</t>
  </si>
  <si>
    <t>5.</t>
  </si>
  <si>
    <t>Zoznam dotknutých parciel</t>
  </si>
  <si>
    <t>parcela</t>
  </si>
  <si>
    <t>6.</t>
  </si>
  <si>
    <t>2.1.</t>
  </si>
  <si>
    <t>2.2.</t>
  </si>
  <si>
    <t>Migračná štúdia</t>
  </si>
  <si>
    <t>Primerané posúdenie na Natura 2000 vrátane kumulatívnych vplyvov</t>
  </si>
  <si>
    <t>3.1.</t>
  </si>
  <si>
    <t>3.2.</t>
  </si>
  <si>
    <t>3.3.</t>
  </si>
  <si>
    <t>Dokumentácia na majetkovoprávne vysporiadanie</t>
  </si>
  <si>
    <t>Bezpečnosť</t>
  </si>
  <si>
    <t>1.1.</t>
  </si>
  <si>
    <t>1.2.</t>
  </si>
  <si>
    <t>1.3.</t>
  </si>
  <si>
    <t>Náklady</t>
  </si>
  <si>
    <t>Nákladovo-výnosová analýza (CBA)</t>
  </si>
  <si>
    <t>ha</t>
  </si>
  <si>
    <t>Dokumentácia pre majetkovoprávne vysporiadanie</t>
  </si>
  <si>
    <t>Geometrické plány (GP) pre trvalý záber</t>
  </si>
  <si>
    <t>GP na vyznačenie vecného bremena (inžinierska sieť)</t>
  </si>
  <si>
    <t>Výkupové elaboráty</t>
  </si>
  <si>
    <t>vlastník</t>
  </si>
  <si>
    <t>Situácia dotknutých pozemkov (podklady pre GP)</t>
  </si>
  <si>
    <t>jadrové inžinierskogeologické vrty vrátane prípravných prác, zriadenia staveniska, prvotnej hmotnej dokumentácie vrtného jadra, ovzorkovania, spätnej úpravy vrtu a dopravy</t>
  </si>
  <si>
    <t>jadrové IG vrty s dvojitou jadrovnicou (WireLine),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</si>
  <si>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</si>
  <si>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jadrové IG vrty s dvojitou jadrovnicou (WireLine)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</si>
  <si>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</si>
  <si>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dilatometrické skúšky vo vrte - STN EN ISO 22476-4 - priemerný náklad s vyhodnotením</t>
  </si>
  <si>
    <t>inklinometrické jadrové IG vrty so zabudovaním, vrátane prípravných prác, zriadenia staveniska, prvotnej hmotnej dokumentácie vrtného jadra, ovzorkovania, nultého a prvého merania s vyhodnotením, označenia vrtu tyčou min. 1,5 m vysokou, spätnej úpravy terénu a dopravy</t>
  </si>
  <si>
    <t>inklinometrické jadrové IG vrty s dvojitou jadrovnicou (WireLine) so zabudovaním, vrátane prípravných prác, zriadenia staveniska, prvotnej hmotnej dokumentácie vrtného jadra, ovzorkovania, nultého a prvého merania s vyhodnotením, označenia vrtu tyčou min. 1,5 m vysokou, spätnej úpravy terénu  a dopravy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</si>
  <si>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</si>
  <si>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HG vrty s dvojitou jadrovnicou (WireLine)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</si>
  <si>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</si>
  <si>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vsakovacia skúška (na 1 vrte)</t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</si>
  <si>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</si>
  <si>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</si>
  <si>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elektrická odporová tomografia - multielektródový systém (ERT) - priemerný náklad s vyhodnotením</t>
  </si>
  <si>
    <t>metóda SOP -  priemerný náklad s vyhodnotením</t>
  </si>
  <si>
    <t>seizmické metódy - plytká seizmika - priemerný náklad s vyhodnotením</t>
  </si>
  <si>
    <t>rok</t>
  </si>
  <si>
    <t>Návrh na plnenie kritéria</t>
  </si>
  <si>
    <t>1. Názov predmetu zákazky:</t>
  </si>
  <si>
    <t>2. Identifikácia uchádzača</t>
  </si>
  <si>
    <t>Obchodné meno:</t>
  </si>
  <si>
    <t>vyplní uchádzač</t>
  </si>
  <si>
    <t>Sídlo/miesto podnikania:</t>
  </si>
  <si>
    <t>IČO:</t>
  </si>
  <si>
    <t>Kontaktná osoba:</t>
  </si>
  <si>
    <t>Tel. č.:</t>
  </si>
  <si>
    <t>E-mail:</t>
  </si>
  <si>
    <t>Celková cena v € 
bez DPH</t>
  </si>
  <si>
    <t>DPH v €</t>
  </si>
  <si>
    <t>Celková cena v € 
s DPH</t>
  </si>
  <si>
    <t>Uchádzačom navrhovaná celková cena za celý predmet zákazky zahŕňajúca všetky náklady súvisiace s predmetom zákazky vyjadrená v eurách</t>
  </si>
  <si>
    <t>4.      Poznámka:</t>
  </si>
  <si>
    <r>
      <t>Som/Nie som platiteľom DPH.</t>
    </r>
    <r>
      <rPr>
        <vertAlign val="superscript"/>
        <sz val="10"/>
        <rFont val="Arial"/>
        <family val="2"/>
        <charset val="238"/>
      </rPr>
      <t>1</t>
    </r>
  </si>
  <si>
    <t>meno, priezvisko a podpis osoby</t>
  </si>
  <si>
    <t>oprávnenej konať v mene uchádzača</t>
  </si>
  <si>
    <r>
      <t>[1]</t>
    </r>
    <r>
      <rPr>
        <sz val="10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DPH.</t>
    </r>
  </si>
  <si>
    <t>Kritérium: Celková cena v € bez DPH</t>
  </si>
  <si>
    <t>Vibračná štúdia</t>
  </si>
  <si>
    <t>Hluková štúdia</t>
  </si>
  <si>
    <t>podzemná voda - minimálna analýza kvality pitnej vody (podľa Vyhlášky MZ SR č. 91/2023 Z.z.)</t>
  </si>
  <si>
    <t>podzemná voda - úplná analýza kvality pitnej vody (podľa Vyhlášky MZ SR č. 91/2023 Z.z.)</t>
  </si>
  <si>
    <t xml:space="preserve">100 m </t>
  </si>
  <si>
    <t>GP pre dočasné zábery a zábery do 1 roka (podklady pre uzatváranie nájom. zmlúv)</t>
  </si>
  <si>
    <t>Tabuľka č. 5</t>
  </si>
  <si>
    <t>V ................................ dňa: ................</t>
  </si>
  <si>
    <t xml:space="preserve"> - Uvedené počty merných jednotiek sú len orientačné a slúžia pre potreby verejnej súťaže. Zhotoviteľ môže fakturovať len skutočne vykonané práce, ktoré boli objednávateľom odsúhlasené.</t>
  </si>
  <si>
    <t>3. Návrh na plnenie kritéria:</t>
  </si>
  <si>
    <t>šikmé jadrové IG vrty budované dvojitou jadrovnicou (WireLine), vrátane prípravných prác, zriadenia staveniska, prvotnej hmotnej dokumentácie vrtného jadra, ovzorkovania, spätnej úpravy vrtu a dopravy</t>
  </si>
  <si>
    <t>piezometrické jadrové vrty s dvojitou jadrovnicou (WireLine) so zabudovaním, vrátane príprav. prác, zriadenia staveniska, prvotnej hmotnej dokumentácie vrtného jadra, ovzorkovania, označenia vrtu tyčou min. 1,5 m vysokou, spätnej úpravy terénu a dopravy</t>
  </si>
  <si>
    <t>strieľané sondy - šachtice, pažené, hĺbka do 10 m, vrátane prípravných prác, zriadenia staveniska, spätnej úpravy terénu a dopravy</t>
  </si>
  <si>
    <t>DPH 23%</t>
  </si>
  <si>
    <t>DPH 23 %</t>
  </si>
  <si>
    <t>Zoznam dokumentácie</t>
  </si>
  <si>
    <t>Súhrnná správa</t>
  </si>
  <si>
    <t>Stavebný zámer (SZ)</t>
  </si>
  <si>
    <t>Súhrnná technická správa</t>
  </si>
  <si>
    <t>Situačné výkresy</t>
  </si>
  <si>
    <t>Dokumentácia stavebných objektov</t>
  </si>
  <si>
    <t>Pozemné komunikácie</t>
  </si>
  <si>
    <t>Geotechnické konštrukcie</t>
  </si>
  <si>
    <t>Prevádzkové prvky</t>
  </si>
  <si>
    <t>Ostatné objekty</t>
  </si>
  <si>
    <t>Geodetický elaborát</t>
  </si>
  <si>
    <t>3.4.</t>
  </si>
  <si>
    <t>3.5.</t>
  </si>
  <si>
    <t>3.6.</t>
  </si>
  <si>
    <t>3.7.</t>
  </si>
  <si>
    <t>3.8.</t>
  </si>
  <si>
    <t>3.9.</t>
  </si>
  <si>
    <t>3.10.</t>
  </si>
  <si>
    <t>6.1.</t>
  </si>
  <si>
    <t>6.2.</t>
  </si>
  <si>
    <t>6.3.</t>
  </si>
  <si>
    <t>6.4.</t>
  </si>
  <si>
    <t>6.5.</t>
  </si>
  <si>
    <t>Ochranné opatrenia pre vymedzenie vplyvu bludných prúdov</t>
  </si>
  <si>
    <t>6.6.</t>
  </si>
  <si>
    <t>Doklady</t>
  </si>
  <si>
    <t>5.1.</t>
  </si>
  <si>
    <t>5.2.</t>
  </si>
  <si>
    <t>5.3.</t>
  </si>
  <si>
    <t>5.4.</t>
  </si>
  <si>
    <t>5.5.</t>
  </si>
  <si>
    <t>5.6.</t>
  </si>
  <si>
    <t>Architektonická štúdia</t>
  </si>
  <si>
    <t>meno, priezvisko a podpis</t>
  </si>
  <si>
    <t>oprávnenej osoby uchádzača</t>
  </si>
  <si>
    <t>Geodetický elaborát (Dokumentácia meračských prác) + MPV</t>
  </si>
  <si>
    <t>Geodetický elaborát (Dokumentácia meračských prác)</t>
  </si>
  <si>
    <t>Zameranie územia</t>
  </si>
  <si>
    <t>Vyhotovenie podkladov pre všetky druhy GP</t>
  </si>
  <si>
    <t>6.1.1.</t>
  </si>
  <si>
    <t>6.1.2.</t>
  </si>
  <si>
    <t>6.1.3.</t>
  </si>
  <si>
    <t>6.1.4.</t>
  </si>
  <si>
    <t>6.1.5.</t>
  </si>
  <si>
    <t>6.1.6.</t>
  </si>
  <si>
    <t xml:space="preserve"> - Uchádzač zadáva sadzby na 2 desatinné miesta.</t>
  </si>
  <si>
    <t>zákona č. 24/2006 Z. z. po vypracovaní SZ</t>
  </si>
  <si>
    <t>Príloha č. 1 k časti A.2</t>
  </si>
  <si>
    <t>Rýchlostná cesta R4 Giraltovce - Stročín</t>
  </si>
  <si>
    <t>Zameranie, overenie a vytýčenie priebehu inžinierských sietí</t>
  </si>
  <si>
    <t xml:space="preserve"> - Uchádzač bude akceptovať zníženie celkovej ceny v prípade, že časť predmetu zákazky sa na podnet verejného obstarávateľa nebude realizovať.</t>
  </si>
  <si>
    <t xml:space="preserve"> - Zhotoviteľ môže fakturovať len skutočne vykonané práce, ktoré boli objednávateľom odsúhlasené. Množstvá sú len informatívne pre účel vyhodnotenia súťaže.</t>
  </si>
  <si>
    <t xml:space="preserve"> - Technická špecifikácia ako aj ďalšie informácie o jednotlivých položkách sú definovaná v Opise predmetu zákazky.</t>
  </si>
  <si>
    <t xml:space="preserve"> - V jednotkových cenách sú zahrnuté všetky súvisiace náklady na riadne poskytnutie služby.</t>
  </si>
  <si>
    <t xml:space="preserve"> - Uchádzač zadáva ceny v eurách na 2 desatinné miesta, počet hodín zadáva na celé čísla.</t>
  </si>
  <si>
    <t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vypracovanie hydrogeologických posudkov + CD/DVD, ktoré obsahuje všetky grafické a textové prílohy (nezabezpečené proti tlačeniu a kopírovaniu) + repro-grafické práce - počet výtlačkov dokumentácie podľa časti B.1 Príloha č. 1 a časti B.1 Príloha č. 2</t>
  </si>
  <si>
    <t>SHMÚ údaje (denné operatívne prietoky)</t>
  </si>
  <si>
    <t>SHMÚ údaje z najbližšej klimatologickej/zrážkomernej stanice - denné úhrny zrážok a priemerné denné teploty</t>
  </si>
  <si>
    <t>hydrogeologický posudok v zmysle Vyhlášky 29/2005 Z.z.</t>
  </si>
  <si>
    <t>hydrogeologický posudok ovplyvnenia podzemných a povrchových vôd, zdrojov pitnej vody a ostatných vodných zdrojov v zmysle požiadaviek uvedených v textovej prílohe</t>
  </si>
  <si>
    <t>kontrolné meranie hladiny podzemnej vody v už zabudovaných prieskumných dielach v predchádzajúcom stupni IGHP</t>
  </si>
  <si>
    <t>kontrolné inklinometrické meranie v už zabudovaných prieskumných dielach v predchádzajúcom stupni IGHP</t>
  </si>
  <si>
    <t>obmedzenie cestnej premávky na ceste I/21 (zabezpečenie povolenia u PZ SR a SSC) a zabezpečenie dopravného značenia</t>
  </si>
  <si>
    <t>projekt geologickej úlohy (2 paré pre NDS)</t>
  </si>
  <si>
    <t xml:space="preserve">rozbor zeminy - agresivita (STN EN-206+A2) </t>
  </si>
  <si>
    <t xml:space="preserve">podzemná voda - základný fyzikálno-chemický rozbor + agresivita (STN EN-206+A2) a STN 03 8375 </t>
  </si>
  <si>
    <r>
      <t xml:space="preserve">skalné horniny - pevnosť v prostom tlaku </t>
    </r>
    <r>
      <rPr>
        <sz val="9"/>
        <rFont val="Arial CE"/>
        <family val="2"/>
        <charset val="238"/>
      </rPr>
      <t>(3</t>
    </r>
    <r>
      <rPr>
        <sz val="9"/>
        <color theme="1"/>
        <rFont val="Arial CE"/>
        <family val="2"/>
        <charset val="238"/>
      </rPr>
      <t xml:space="preserve"> valčeky)</t>
    </r>
  </si>
  <si>
    <r>
      <t>skalné horniny - fyzikálne vlastnosti (vlkosť, objemová a merná hmtonosť, nasiakavosť</t>
    </r>
    <r>
      <rPr>
        <sz val="9"/>
        <rFont val="Arial CE"/>
        <family val="2"/>
        <charset val="238"/>
      </rPr>
      <t xml:space="preserve"> (min. 48h))</t>
    </r>
  </si>
  <si>
    <r>
      <t>zemin</t>
    </r>
    <r>
      <rPr>
        <sz val="9"/>
        <rFont val="Arial CE"/>
        <family val="2"/>
        <charset val="238"/>
      </rPr>
      <t>y - zhutniteľnosť súdržných zemín</t>
    </r>
    <r>
      <rPr>
        <sz val="9"/>
        <color theme="1"/>
        <rFont val="Arial CE"/>
        <family val="2"/>
        <charset val="238"/>
      </rPr>
      <t xml:space="preserve"> Proctor standard</t>
    </r>
  </si>
  <si>
    <r>
      <t>zeminy - stanovenie pomeru únosnosti CBR ze</t>
    </r>
    <r>
      <rPr>
        <sz val="9"/>
        <rFont val="Arial CE"/>
        <family val="2"/>
        <charset val="238"/>
      </rPr>
      <t>mín, bez sýtenia</t>
    </r>
  </si>
  <si>
    <r>
      <t>zeminy - triaxiálna š</t>
    </r>
    <r>
      <rPr>
        <sz val="9"/>
        <rFont val="Arial CE"/>
        <family val="2"/>
        <charset val="238"/>
      </rPr>
      <t>myková skúška UU</t>
    </r>
  </si>
  <si>
    <r>
      <t>zeminy - krabicová šmyková skúška</t>
    </r>
    <r>
      <rPr>
        <sz val="9"/>
        <rFont val="Arial CE"/>
        <family val="2"/>
        <charset val="238"/>
      </rPr>
      <t xml:space="preserve"> (vrcholová a </t>
    </r>
    <r>
      <rPr>
        <sz val="9"/>
        <color theme="1"/>
        <rFont val="Arial CE"/>
        <family val="2"/>
        <charset val="238"/>
      </rPr>
      <t>reziduálna šmyková pevnosť)</t>
    </r>
  </si>
  <si>
    <r>
      <t>zeminy - stlačiteľno</t>
    </r>
    <r>
      <rPr>
        <sz val="9"/>
        <rFont val="Arial CE"/>
        <family val="2"/>
        <charset val="238"/>
      </rPr>
      <t>sť  s re</t>
    </r>
    <r>
      <rPr>
        <sz val="9"/>
        <color theme="1"/>
        <rFont val="Arial CE"/>
        <family val="2"/>
        <charset val="238"/>
      </rPr>
      <t>konsolidáciou (2 rekonsolidačné + 4 zaťažovacie + 1 odľahčovací stupeň)</t>
    </r>
  </si>
  <si>
    <t>profilové merania s georadarom (GPR) - priemerný náklad s vyhodnotením</t>
  </si>
  <si>
    <t>metóda elektromagnetického dipólového profilovania (DEMP) - priemerný náklad s vyhodnotením</t>
  </si>
  <si>
    <r>
      <t>statické penetračné sondy s vyhodnotením, vrátane prípravných prác, zriadenia staveniska, spätne</t>
    </r>
    <r>
      <rPr>
        <sz val="9"/>
        <rFont val="Arial CE"/>
        <family val="2"/>
        <charset val="238"/>
      </rPr>
      <t>j úpravy terénu a dopravy</t>
    </r>
  </si>
  <si>
    <r>
      <t>dynamické penetračné sondy s vyhodnotením, vrátane prípravných prác, zriadenia staveniska, spätnej úpr</t>
    </r>
    <r>
      <rPr>
        <sz val="9"/>
        <rFont val="Arial CE"/>
        <family val="2"/>
        <charset val="238"/>
      </rPr>
      <t>avy terénu a dopravy</t>
    </r>
  </si>
  <si>
    <t>hydrometrovacie práce (na 1 profile)</t>
  </si>
  <si>
    <t>meranie výdatnosti</t>
  </si>
  <si>
    <t>čerpacia skúška</t>
  </si>
  <si>
    <t>priepustnosť horninového prostredia - nalievacia skúška</t>
  </si>
  <si>
    <r>
      <t>piezometrické jadrové vrty na sledovanie HPV so zabudovaním, vrátane príprav. prác, zriadenia stavenisk</t>
    </r>
    <r>
      <rPr>
        <sz val="9"/>
        <rFont val="Arial CE"/>
        <family val="2"/>
        <charset val="238"/>
      </rPr>
      <t>a, prvotnej hmotnej dokumentácie vrtného jadra, ovzorkovania, označenia vrtu tyčou min. 1,5 m vysokou, spätnej úpravy terénu a</t>
    </r>
    <r>
      <rPr>
        <sz val="9"/>
        <color theme="1"/>
        <rFont val="Arial CE"/>
        <family val="2"/>
        <charset val="238"/>
      </rPr>
      <t xml:space="preserve"> dopravy</t>
    </r>
  </si>
  <si>
    <t>Podrobný inžinierskogeologický a hydrogeologický prieskum</t>
  </si>
  <si>
    <t>Špecifikácia ceny predpokladaných geologických prác</t>
  </si>
  <si>
    <t>Stavba: Rýchlostná cesta R4 Giraltovce - Stročín</t>
  </si>
  <si>
    <t xml:space="preserve">Vypracovanie Stavebného zámeru (SZ) a oznámenia o zmene navrhovanej činnosti 8a po vypracovaní SZ (8a po SZ) stavby Rýchlostná cesta R4 Giraltovce - Stročín
</t>
  </si>
  <si>
    <t>Oznámenie o zmene navrhovanej činnosti 8a po vypracovaní SZ</t>
  </si>
  <si>
    <t>Vypracovanie Stavebného zámeru (SZ) a oznámenia o zmene navrhovanej činnosti 8a po vypracovaní SZ (8a po SZ) stavby Rýchlostná cesta R4 Giraltovce - Stročín</t>
  </si>
  <si>
    <t>Tabuľky č. 1 – 5</t>
  </si>
  <si>
    <t>Posúdenie súladu s Rámcovou smernicou o vodách</t>
  </si>
  <si>
    <t>3.11.</t>
  </si>
  <si>
    <t>................................................................</t>
  </si>
  <si>
    <t>Mostné objekty</t>
  </si>
  <si>
    <t>3.12.</t>
  </si>
  <si>
    <t>3.13.</t>
  </si>
  <si>
    <t>Ichtyologický prieskum</t>
  </si>
  <si>
    <t>Hydrobiologický prieskum</t>
  </si>
  <si>
    <t>povrchová voda - fyzikálno-chemický rozbor v rozsahu podľa prílohy č. 7 časti B1</t>
  </si>
  <si>
    <t>povrchová voda - biologické prvky kvality v rozsahu prílohy č. 7 časti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</si>
</sst>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.00\ &quot;€&quot;"/>
  </numFmts>
  <fonts count="6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9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14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sz val="3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rgb="FF585858"/>
      </right>
      <top/>
      <bottom style="medium">
        <color rgb="FF585858"/>
      </bottom>
      <diagonal/>
    </border>
    <border>
      <left/>
      <right style="medium">
        <color rgb="FF585858"/>
      </right>
      <top/>
      <bottom style="medium">
        <color rgb="FF585858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7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7" fillId="0" borderId="0"/>
    <xf numFmtId="0" fontId="17" fillId="0" borderId="0"/>
    <xf numFmtId="9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6" applyNumberFormat="0" applyFill="0" applyAlignment="0" applyProtection="0"/>
    <xf numFmtId="0" fontId="22" fillId="0" borderId="67" applyNumberFormat="0" applyFill="0" applyAlignment="0" applyProtection="0"/>
    <xf numFmtId="0" fontId="23" fillId="0" borderId="68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69" applyNumberFormat="0" applyAlignment="0" applyProtection="0"/>
    <xf numFmtId="0" fontId="28" fillId="11" borderId="70" applyNumberFormat="0" applyAlignment="0" applyProtection="0"/>
    <xf numFmtId="0" fontId="29" fillId="11" borderId="69" applyNumberFormat="0" applyAlignment="0" applyProtection="0"/>
    <xf numFmtId="0" fontId="30" fillId="0" borderId="71" applyNumberFormat="0" applyFill="0" applyAlignment="0" applyProtection="0"/>
    <xf numFmtId="0" fontId="31" fillId="12" borderId="72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74" applyNumberFormat="0" applyFill="0" applyAlignment="0" applyProtection="0"/>
    <xf numFmtId="0" fontId="3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35" fillId="37" borderId="0" applyNumberFormat="0" applyBorder="0" applyAlignment="0" applyProtection="0"/>
    <xf numFmtId="0" fontId="18" fillId="0" borderId="0"/>
    <xf numFmtId="0" fontId="7" fillId="38" borderId="73" applyNumberFormat="0" applyFont="0" applyAlignment="0" applyProtection="0"/>
    <xf numFmtId="0" fontId="7" fillId="0" borderId="0"/>
    <xf numFmtId="0" fontId="7" fillId="13" borderId="73" applyNumberFormat="0" applyFont="0" applyAlignment="0" applyProtection="0"/>
    <xf numFmtId="0" fontId="7" fillId="0" borderId="0"/>
    <xf numFmtId="0" fontId="4" fillId="0" borderId="0"/>
    <xf numFmtId="0" fontId="3" fillId="0" borderId="0"/>
    <xf numFmtId="0" fontId="41" fillId="0" borderId="0" applyNumberFormat="0" applyFill="0" applyBorder="0" applyAlignment="0" applyProtection="0"/>
    <xf numFmtId="0" fontId="2" fillId="0" borderId="0"/>
    <xf numFmtId="0" fontId="1" fillId="0" borderId="0"/>
  </cellStyleXfs>
  <cellXfs count="478">
    <xf numFmtId="0" fontId="0" fillId="0" borderId="0" xfId="0"/>
    <xf numFmtId="0" fontId="13" fillId="0" borderId="0" xfId="0" applyFont="1" applyProtection="1"/>
    <xf numFmtId="0" fontId="7" fillId="0" borderId="0" xfId="0" applyFont="1" applyAlignment="1" applyProtection="1">
      <alignment horizontal="right"/>
    </xf>
    <xf numFmtId="0" fontId="7" fillId="0" borderId="0" xfId="6" applyFont="1" applyProtection="1"/>
    <xf numFmtId="0" fontId="7" fillId="0" borderId="0" xfId="6" applyFont="1" applyFill="1" applyBorder="1" applyProtection="1"/>
    <xf numFmtId="0" fontId="12" fillId="0" borderId="0" xfId="6" applyFont="1" applyProtection="1"/>
    <xf numFmtId="0" fontId="13" fillId="0" borderId="0" xfId="6" applyFont="1" applyProtection="1"/>
    <xf numFmtId="0" fontId="13" fillId="0" borderId="1" xfId="6" applyFont="1" applyFill="1" applyBorder="1" applyProtection="1"/>
    <xf numFmtId="0" fontId="13" fillId="0" borderId="23" xfId="6" applyFont="1" applyFill="1" applyBorder="1" applyProtection="1"/>
    <xf numFmtId="0" fontId="13" fillId="0" borderId="11" xfId="6" applyFont="1" applyFill="1" applyBorder="1" applyProtection="1"/>
    <xf numFmtId="0" fontId="13" fillId="0" borderId="12" xfId="6" applyFont="1" applyFill="1" applyBorder="1" applyProtection="1"/>
    <xf numFmtId="0" fontId="13" fillId="0" borderId="18" xfId="6" applyFont="1" applyFill="1" applyBorder="1" applyAlignment="1" applyProtection="1">
      <alignment horizontal="center" vertical="center"/>
    </xf>
    <xf numFmtId="0" fontId="7" fillId="0" borderId="23" xfId="6" applyFont="1" applyFill="1" applyBorder="1" applyProtection="1"/>
    <xf numFmtId="164" fontId="10" fillId="3" borderId="7" xfId="6" applyNumberFormat="1" applyFont="1" applyFill="1" applyBorder="1" applyAlignment="1" applyProtection="1">
      <alignment vertical="center"/>
    </xf>
    <xf numFmtId="9" fontId="7" fillId="0" borderId="0" xfId="6" applyNumberFormat="1" applyFont="1" applyFill="1" applyBorder="1" applyProtection="1"/>
    <xf numFmtId="164" fontId="10" fillId="3" borderId="16" xfId="6" applyNumberFormat="1" applyFont="1" applyFill="1" applyBorder="1" applyAlignment="1" applyProtection="1">
      <alignment vertical="center"/>
    </xf>
    <xf numFmtId="0" fontId="7" fillId="0" borderId="12" xfId="6" applyFont="1" applyFill="1" applyBorder="1" applyProtection="1"/>
    <xf numFmtId="164" fontId="10" fillId="3" borderId="8" xfId="6" applyNumberFormat="1" applyFont="1" applyFill="1" applyBorder="1" applyAlignment="1" applyProtection="1">
      <alignment vertical="center"/>
    </xf>
    <xf numFmtId="0" fontId="6" fillId="0" borderId="0" xfId="6" applyFont="1" applyProtection="1"/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3" fontId="6" fillId="0" borderId="47" xfId="6" applyNumberFormat="1" applyFont="1" applyFill="1" applyBorder="1" applyAlignment="1" applyProtection="1">
      <alignment horizontal="center" vertical="center"/>
    </xf>
    <xf numFmtId="3" fontId="6" fillId="0" borderId="83" xfId="6" applyNumberFormat="1" applyFont="1" applyFill="1" applyBorder="1" applyAlignment="1" applyProtection="1">
      <alignment horizontal="center" vertical="center"/>
    </xf>
    <xf numFmtId="49" fontId="13" fillId="0" borderId="0" xfId="6" applyNumberFormat="1" applyFont="1" applyFill="1" applyBorder="1" applyAlignment="1" applyProtection="1">
      <alignment vertical="center"/>
    </xf>
    <xf numFmtId="49" fontId="14" fillId="0" borderId="14" xfId="6" applyNumberFormat="1" applyFont="1" applyFill="1" applyBorder="1" applyAlignment="1" applyProtection="1">
      <alignment horizontal="center" vertical="center"/>
    </xf>
    <xf numFmtId="49" fontId="14" fillId="0" borderId="2" xfId="6" applyNumberFormat="1" applyFont="1" applyFill="1" applyBorder="1" applyAlignment="1" applyProtection="1">
      <alignment horizontal="center"/>
    </xf>
    <xf numFmtId="49" fontId="6" fillId="0" borderId="76" xfId="6" applyNumberFormat="1" applyFont="1" applyFill="1" applyBorder="1" applyAlignment="1" applyProtection="1">
      <alignment vertical="center"/>
    </xf>
    <xf numFmtId="49" fontId="13" fillId="0" borderId="28" xfId="6" applyNumberFormat="1" applyFont="1" applyFill="1" applyBorder="1" applyAlignment="1" applyProtection="1">
      <alignment horizontal="center" vertical="center"/>
    </xf>
    <xf numFmtId="49" fontId="6" fillId="0" borderId="79" xfId="6" applyNumberFormat="1" applyFont="1" applyFill="1" applyBorder="1" applyAlignment="1" applyProtection="1">
      <alignment horizontal="right" vertical="center"/>
    </xf>
    <xf numFmtId="49" fontId="6" fillId="0" borderId="82" xfId="6" applyNumberFormat="1" applyFont="1" applyFill="1" applyBorder="1" applyAlignment="1" applyProtection="1">
      <alignment vertical="center"/>
    </xf>
    <xf numFmtId="49" fontId="6" fillId="0" borderId="80" xfId="6" applyNumberFormat="1" applyFont="1" applyFill="1" applyBorder="1" applyAlignment="1" applyProtection="1">
      <alignment horizontal="right" vertical="center"/>
    </xf>
    <xf numFmtId="49" fontId="14" fillId="0" borderId="2" xfId="0" applyNumberFormat="1" applyFont="1" applyFill="1" applyBorder="1" applyAlignment="1" applyProtection="1">
      <alignment horizontal="center"/>
    </xf>
    <xf numFmtId="49" fontId="13" fillId="0" borderId="28" xfId="0" applyNumberFormat="1" applyFont="1" applyFill="1" applyBorder="1" applyAlignment="1" applyProtection="1">
      <alignment horizontal="center" vertical="center"/>
    </xf>
    <xf numFmtId="49" fontId="10" fillId="0" borderId="1" xfId="6" applyNumberFormat="1" applyFont="1" applyFill="1" applyBorder="1" applyProtection="1"/>
    <xf numFmtId="49" fontId="7" fillId="0" borderId="23" xfId="6" applyNumberFormat="1" applyFont="1" applyFill="1" applyBorder="1" applyProtection="1"/>
    <xf numFmtId="49" fontId="7" fillId="0" borderId="24" xfId="6" applyNumberFormat="1" applyFont="1" applyFill="1" applyBorder="1" applyProtection="1"/>
    <xf numFmtId="49" fontId="7" fillId="0" borderId="2" xfId="6" applyNumberFormat="1" applyFont="1" applyFill="1" applyBorder="1" applyProtection="1"/>
    <xf numFmtId="49" fontId="7" fillId="0" borderId="0" xfId="6" applyNumberFormat="1" applyFont="1" applyFill="1" applyBorder="1" applyProtection="1"/>
    <xf numFmtId="49" fontId="7" fillId="0" borderId="28" xfId="6" applyNumberFormat="1" applyFont="1" applyFill="1" applyBorder="1" applyProtection="1"/>
    <xf numFmtId="49" fontId="7" fillId="0" borderId="11" xfId="6" applyNumberFormat="1" applyFont="1" applyFill="1" applyBorder="1" applyProtection="1"/>
    <xf numFmtId="49" fontId="7" fillId="0" borderId="12" xfId="6" applyNumberFormat="1" applyFont="1" applyFill="1" applyBorder="1" applyProtection="1"/>
    <xf numFmtId="49" fontId="7" fillId="0" borderId="29" xfId="6" applyNumberFormat="1" applyFont="1" applyFill="1" applyBorder="1" applyProtection="1"/>
    <xf numFmtId="3" fontId="6" fillId="0" borderId="88" xfId="6" applyNumberFormat="1" applyFont="1" applyFill="1" applyBorder="1" applyAlignment="1" applyProtection="1">
      <alignment horizontal="center" vertical="center"/>
    </xf>
    <xf numFmtId="3" fontId="13" fillId="2" borderId="28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5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87" xfId="6" applyNumberFormat="1" applyFont="1" applyFill="1" applyBorder="1" applyAlignment="1" applyProtection="1">
      <alignment horizontal="center" vertical="center"/>
      <protection locked="0"/>
    </xf>
    <xf numFmtId="49" fontId="6" fillId="0" borderId="89" xfId="6" applyNumberFormat="1" applyFont="1" applyFill="1" applyBorder="1" applyAlignment="1" applyProtection="1">
      <alignment vertical="center"/>
    </xf>
    <xf numFmtId="3" fontId="13" fillId="2" borderId="85" xfId="6" applyNumberFormat="1" applyFont="1" applyFill="1" applyBorder="1" applyAlignment="1" applyProtection="1">
      <alignment horizontal="center" vertical="center"/>
      <protection locked="0"/>
    </xf>
    <xf numFmtId="49" fontId="14" fillId="0" borderId="0" xfId="6" applyNumberFormat="1" applyFont="1" applyFill="1" applyBorder="1" applyAlignment="1" applyProtection="1">
      <alignment vertical="center"/>
    </xf>
    <xf numFmtId="49" fontId="10" fillId="0" borderId="42" xfId="0" applyNumberFormat="1" applyFont="1" applyFill="1" applyBorder="1" applyAlignment="1" applyProtection="1">
      <alignment vertical="center" wrapText="1"/>
    </xf>
    <xf numFmtId="49" fontId="10" fillId="0" borderId="30" xfId="0" applyNumberFormat="1" applyFont="1" applyFill="1" applyBorder="1" applyAlignment="1" applyProtection="1">
      <alignment vertical="center" wrapText="1"/>
    </xf>
    <xf numFmtId="49" fontId="10" fillId="0" borderId="27" xfId="0" applyNumberFormat="1" applyFont="1" applyFill="1" applyBorder="1" applyAlignment="1" applyProtection="1">
      <alignment vertical="center" wrapText="1"/>
    </xf>
    <xf numFmtId="49" fontId="14" fillId="0" borderId="82" xfId="6" applyNumberFormat="1" applyFont="1" applyFill="1" applyBorder="1" applyAlignment="1" applyProtection="1">
      <alignment vertical="center"/>
    </xf>
    <xf numFmtId="49" fontId="13" fillId="0" borderId="82" xfId="6" applyNumberFormat="1" applyFont="1" applyFill="1" applyBorder="1" applyAlignment="1" applyProtection="1">
      <alignment vertical="center"/>
    </xf>
    <xf numFmtId="3" fontId="6" fillId="0" borderId="90" xfId="6" applyNumberFormat="1" applyFont="1" applyFill="1" applyBorder="1" applyAlignment="1" applyProtection="1">
      <alignment horizontal="center" vertical="center"/>
    </xf>
    <xf numFmtId="3" fontId="6" fillId="0" borderId="86" xfId="6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0" xfId="0" applyProtection="1"/>
    <xf numFmtId="0" fontId="39" fillId="0" borderId="0" xfId="0" applyFont="1" applyAlignment="1" applyProtection="1">
      <alignment horizontal="left" vertical="center"/>
    </xf>
    <xf numFmtId="0" fontId="37" fillId="0" borderId="53" xfId="0" applyFont="1" applyBorder="1" applyAlignment="1" applyProtection="1">
      <alignment vertical="center" wrapText="1"/>
    </xf>
    <xf numFmtId="0" fontId="37" fillId="0" borderId="14" xfId="0" applyFont="1" applyBorder="1" applyAlignment="1" applyProtection="1">
      <alignment vertical="center" wrapText="1"/>
    </xf>
    <xf numFmtId="0" fontId="37" fillId="0" borderId="32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39" borderId="43" xfId="0" applyFont="1" applyFill="1" applyBorder="1" applyAlignment="1" applyProtection="1">
      <alignment vertical="center"/>
    </xf>
    <xf numFmtId="0" fontId="10" fillId="39" borderId="37" xfId="0" applyFont="1" applyFill="1" applyBorder="1" applyAlignment="1" applyProtection="1">
      <alignment vertical="center"/>
    </xf>
    <xf numFmtId="0" fontId="10" fillId="39" borderId="38" xfId="0" applyFont="1" applyFill="1" applyBorder="1" applyAlignment="1" applyProtection="1">
      <alignment vertical="center"/>
    </xf>
    <xf numFmtId="0" fontId="7" fillId="0" borderId="93" xfId="0" applyFont="1" applyBorder="1" applyAlignment="1" applyProtection="1">
      <alignment horizontal="center" vertical="center" wrapText="1"/>
    </xf>
    <xf numFmtId="0" fontId="7" fillId="0" borderId="94" xfId="0" applyFont="1" applyBorder="1" applyAlignment="1" applyProtection="1">
      <alignment horizontal="center" vertical="center" wrapText="1"/>
    </xf>
    <xf numFmtId="0" fontId="7" fillId="0" borderId="93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165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3" fillId="0" borderId="0" xfId="0" applyFont="1" applyProtection="1"/>
    <xf numFmtId="3" fontId="13" fillId="2" borderId="86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48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75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25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39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98" xfId="6" applyNumberFormat="1" applyFont="1" applyFill="1" applyBorder="1" applyAlignment="1" applyProtection="1">
      <alignment horizontal="center" vertical="center"/>
      <protection locked="0"/>
    </xf>
    <xf numFmtId="3" fontId="13" fillId="2" borderId="78" xfId="6" applyNumberFormat="1" applyFont="1" applyFill="1" applyBorder="1" applyAlignment="1" applyProtection="1">
      <alignment horizontal="center" vertical="center"/>
      <protection locked="0"/>
    </xf>
    <xf numFmtId="3" fontId="13" fillId="2" borderId="99" xfId="6" applyNumberFormat="1" applyFont="1" applyFill="1" applyBorder="1" applyAlignment="1" applyProtection="1">
      <alignment horizontal="center" vertical="center"/>
      <protection locked="0"/>
    </xf>
    <xf numFmtId="3" fontId="13" fillId="2" borderId="84" xfId="6" applyNumberFormat="1" applyFont="1" applyFill="1" applyBorder="1" applyAlignment="1" applyProtection="1">
      <alignment horizontal="center" vertical="center"/>
      <protection locked="0"/>
    </xf>
    <xf numFmtId="3" fontId="13" fillId="2" borderId="100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35" xfId="6" applyNumberFormat="1" applyFont="1" applyFill="1" applyBorder="1" applyAlignment="1" applyProtection="1">
      <alignment horizontal="center" vertical="center" wrapText="1"/>
      <protection locked="0"/>
    </xf>
    <xf numFmtId="3" fontId="6" fillId="0" borderId="98" xfId="6" applyNumberFormat="1" applyFont="1" applyFill="1" applyBorder="1" applyAlignment="1" applyProtection="1">
      <alignment horizontal="center" vertical="center"/>
    </xf>
    <xf numFmtId="3" fontId="13" fillId="2" borderId="101" xfId="6" applyNumberFormat="1" applyFont="1" applyFill="1" applyBorder="1" applyAlignment="1" applyProtection="1">
      <alignment horizontal="center" vertical="center"/>
      <protection locked="0"/>
    </xf>
    <xf numFmtId="3" fontId="13" fillId="2" borderId="102" xfId="6" applyNumberFormat="1" applyFont="1" applyFill="1" applyBorder="1" applyAlignment="1" applyProtection="1">
      <alignment horizontal="center" vertical="center"/>
      <protection locked="0"/>
    </xf>
    <xf numFmtId="3" fontId="13" fillId="2" borderId="103" xfId="6" applyNumberFormat="1" applyFont="1" applyFill="1" applyBorder="1" applyAlignment="1" applyProtection="1">
      <alignment horizontal="center" vertical="center"/>
      <protection locked="0"/>
    </xf>
    <xf numFmtId="0" fontId="13" fillId="0" borderId="23" xfId="6" applyFont="1" applyFill="1" applyBorder="1" applyAlignment="1" applyProtection="1">
      <alignment wrapText="1"/>
    </xf>
    <xf numFmtId="0" fontId="14" fillId="0" borderId="12" xfId="6" applyFont="1" applyFill="1" applyBorder="1" applyAlignment="1" applyProtection="1">
      <alignment horizontal="center" wrapText="1"/>
    </xf>
    <xf numFmtId="0" fontId="13" fillId="0" borderId="17" xfId="6" applyFont="1" applyFill="1" applyBorder="1" applyAlignment="1" applyProtection="1">
      <alignment horizontal="center" vertical="center"/>
    </xf>
    <xf numFmtId="0" fontId="13" fillId="0" borderId="34" xfId="6" applyFont="1" applyFill="1" applyBorder="1" applyAlignment="1" applyProtection="1">
      <alignment horizontal="center" vertical="center"/>
    </xf>
    <xf numFmtId="0" fontId="7" fillId="0" borderId="0" xfId="6" applyFont="1" applyAlignment="1" applyProtection="1"/>
    <xf numFmtId="0" fontId="6" fillId="0" borderId="0" xfId="6" applyFont="1" applyFill="1" applyBorder="1" applyAlignment="1" applyProtection="1">
      <alignment vertical="center"/>
    </xf>
    <xf numFmtId="0" fontId="6" fillId="0" borderId="1" xfId="6" applyFont="1" applyFill="1" applyBorder="1" applyProtection="1"/>
    <xf numFmtId="0" fontId="6" fillId="0" borderId="23" xfId="6" applyFont="1" applyFill="1" applyBorder="1" applyProtection="1"/>
    <xf numFmtId="0" fontId="6" fillId="0" borderId="33" xfId="6" applyFont="1" applyFill="1" applyBorder="1" applyAlignment="1" applyProtection="1">
      <alignment wrapText="1"/>
    </xf>
    <xf numFmtId="0" fontId="14" fillId="0" borderId="17" xfId="6" applyFont="1" applyFill="1" applyBorder="1" applyAlignment="1" applyProtection="1">
      <alignment horizontal="center" vertical="center"/>
    </xf>
    <xf numFmtId="0" fontId="14" fillId="0" borderId="34" xfId="6" applyFont="1" applyFill="1" applyBorder="1" applyAlignment="1" applyProtection="1">
      <alignment horizontal="center" vertical="center"/>
    </xf>
    <xf numFmtId="0" fontId="6" fillId="0" borderId="11" xfId="6" applyFont="1" applyFill="1" applyBorder="1" applyProtection="1"/>
    <xf numFmtId="0" fontId="6" fillId="0" borderId="12" xfId="6" applyFont="1" applyFill="1" applyBorder="1" applyProtection="1"/>
    <xf numFmtId="0" fontId="14" fillId="0" borderId="36" xfId="6" applyFont="1" applyFill="1" applyBorder="1" applyAlignment="1" applyProtection="1">
      <alignment horizontal="left" wrapText="1"/>
    </xf>
    <xf numFmtId="4" fontId="14" fillId="0" borderId="58" xfId="6" applyNumberFormat="1" applyFont="1" applyFill="1" applyBorder="1" applyAlignment="1" applyProtection="1">
      <alignment horizontal="center" vertical="center"/>
    </xf>
    <xf numFmtId="4" fontId="14" fillId="0" borderId="54" xfId="6" applyNumberFormat="1" applyFont="1" applyFill="1" applyBorder="1" applyAlignment="1" applyProtection="1">
      <alignment horizontal="center" vertical="center"/>
    </xf>
    <xf numFmtId="0" fontId="14" fillId="0" borderId="13" xfId="6" applyFont="1" applyFill="1" applyBorder="1" applyAlignment="1" applyProtection="1">
      <alignment horizontal="center" vertical="center"/>
    </xf>
    <xf numFmtId="0" fontId="6" fillId="0" borderId="10" xfId="6" applyFont="1" applyFill="1" applyBorder="1" applyAlignment="1" applyProtection="1">
      <alignment horizontal="center" vertical="center"/>
    </xf>
    <xf numFmtId="0" fontId="14" fillId="0" borderId="55" xfId="6" applyFont="1" applyFill="1" applyBorder="1" applyAlignment="1" applyProtection="1">
      <alignment horizontal="left" vertical="center" wrapText="1"/>
    </xf>
    <xf numFmtId="164" fontId="6" fillId="0" borderId="15" xfId="6" applyNumberFormat="1" applyFont="1" applyFill="1" applyBorder="1" applyAlignment="1" applyProtection="1">
      <alignment vertical="center"/>
    </xf>
    <xf numFmtId="164" fontId="6" fillId="0" borderId="9" xfId="6" applyNumberFormat="1" applyFont="1" applyFill="1" applyBorder="1" applyAlignment="1" applyProtection="1">
      <alignment vertical="center"/>
    </xf>
    <xf numFmtId="164" fontId="6" fillId="0" borderId="60" xfId="6" applyNumberFormat="1" applyFont="1" applyFill="1" applyBorder="1" applyAlignment="1" applyProtection="1">
      <alignment vertical="center"/>
    </xf>
    <xf numFmtId="0" fontId="6" fillId="0" borderId="4" xfId="6" applyFont="1" applyFill="1" applyBorder="1" applyAlignment="1" applyProtection="1">
      <alignment horizontal="center" vertical="center"/>
    </xf>
    <xf numFmtId="0" fontId="14" fillId="0" borderId="39" xfId="6" applyFont="1" applyFill="1" applyBorder="1" applyAlignment="1" applyProtection="1">
      <alignment vertical="center" wrapText="1"/>
    </xf>
    <xf numFmtId="0" fontId="6" fillId="0" borderId="46" xfId="6" applyFont="1" applyFill="1" applyBorder="1" applyAlignment="1" applyProtection="1">
      <alignment horizontal="center" vertical="center"/>
    </xf>
    <xf numFmtId="164" fontId="6" fillId="0" borderId="28" xfId="6" applyNumberFormat="1" applyFont="1" applyFill="1" applyBorder="1" applyAlignment="1" applyProtection="1">
      <alignment vertical="center"/>
    </xf>
    <xf numFmtId="164" fontId="6" fillId="0" borderId="45" xfId="6" applyNumberFormat="1" applyFont="1" applyFill="1" applyBorder="1" applyAlignment="1" applyProtection="1">
      <alignment vertical="center"/>
    </xf>
    <xf numFmtId="164" fontId="6" fillId="0" borderId="41" xfId="6" applyNumberFormat="1" applyFont="1" applyFill="1" applyBorder="1" applyAlignment="1" applyProtection="1">
      <alignment vertical="center"/>
    </xf>
    <xf numFmtId="0" fontId="14" fillId="0" borderId="32" xfId="6" applyFont="1" applyFill="1" applyBorder="1" applyAlignment="1" applyProtection="1">
      <alignment horizontal="center" vertical="center"/>
    </xf>
    <xf numFmtId="0" fontId="6" fillId="0" borderId="61" xfId="6" applyFont="1" applyFill="1" applyBorder="1" applyAlignment="1" applyProtection="1">
      <alignment horizontal="center" vertical="center"/>
    </xf>
    <xf numFmtId="0" fontId="14" fillId="0" borderId="52" xfId="6" applyFont="1" applyFill="1" applyBorder="1" applyAlignment="1" applyProtection="1">
      <alignment vertical="center" wrapText="1"/>
    </xf>
    <xf numFmtId="164" fontId="10" fillId="3" borderId="40" xfId="6" applyNumberFormat="1" applyFont="1" applyFill="1" applyBorder="1" applyAlignment="1" applyProtection="1">
      <alignment horizontal="center" vertical="center"/>
    </xf>
    <xf numFmtId="164" fontId="10" fillId="0" borderId="26" xfId="6" applyNumberFormat="1" applyFont="1" applyFill="1" applyBorder="1" applyAlignment="1" applyProtection="1">
      <alignment horizontal="center" vertical="center"/>
    </xf>
    <xf numFmtId="164" fontId="10" fillId="0" borderId="27" xfId="6" applyNumberFormat="1" applyFont="1" applyFill="1" applyBorder="1" applyAlignment="1" applyProtection="1">
      <alignment horizontal="center" vertical="center"/>
    </xf>
    <xf numFmtId="165" fontId="10" fillId="0" borderId="95" xfId="0" applyNumberFormat="1" applyFont="1" applyBorder="1" applyAlignment="1" applyProtection="1">
      <alignment horizontal="center" vertical="center"/>
    </xf>
    <xf numFmtId="165" fontId="10" fillId="0" borderId="96" xfId="0" applyNumberFormat="1" applyFont="1" applyBorder="1" applyAlignment="1" applyProtection="1">
      <alignment horizontal="center" vertical="center"/>
    </xf>
    <xf numFmtId="0" fontId="7" fillId="0" borderId="0" xfId="6" applyFont="1" applyAlignment="1" applyProtection="1">
      <alignment wrapText="1"/>
    </xf>
    <xf numFmtId="0" fontId="9" fillId="0" borderId="0" xfId="0" applyFont="1" applyBorder="1" applyAlignment="1" applyProtection="1"/>
    <xf numFmtId="49" fontId="14" fillId="0" borderId="23" xfId="6" applyNumberFormat="1" applyFont="1" applyFill="1" applyBorder="1" applyAlignment="1" applyProtection="1">
      <alignment vertical="center"/>
    </xf>
    <xf numFmtId="49" fontId="6" fillId="0" borderId="76" xfId="6" applyNumberFormat="1" applyFont="1" applyFill="1" applyBorder="1" applyAlignment="1" applyProtection="1">
      <alignment horizontal="justify" vertical="center" wrapText="1"/>
    </xf>
    <xf numFmtId="49" fontId="6" fillId="0" borderId="76" xfId="0" applyNumberFormat="1" applyFont="1" applyFill="1" applyBorder="1" applyAlignment="1" applyProtection="1">
      <alignment horizontal="justify" vertical="center" wrapText="1"/>
    </xf>
    <xf numFmtId="49" fontId="6" fillId="0" borderId="89" xfId="6" applyNumberFormat="1" applyFont="1" applyFill="1" applyBorder="1" applyAlignment="1" applyProtection="1">
      <alignment horizontal="justify" vertical="center" wrapText="1"/>
    </xf>
    <xf numFmtId="0" fontId="45" fillId="0" borderId="0" xfId="6" applyFont="1" applyBorder="1" applyAlignment="1" applyProtection="1"/>
    <xf numFmtId="0" fontId="46" fillId="0" borderId="0" xfId="6" applyFont="1" applyProtection="1"/>
    <xf numFmtId="0" fontId="46" fillId="0" borderId="0" xfId="6" applyFont="1" applyAlignment="1" applyProtection="1"/>
    <xf numFmtId="0" fontId="45" fillId="0" borderId="0" xfId="6" applyFont="1" applyFill="1" applyAlignment="1" applyProtection="1">
      <alignment horizontal="center" vertical="center"/>
    </xf>
    <xf numFmtId="0" fontId="47" fillId="0" borderId="0" xfId="6" applyFont="1" applyAlignment="1" applyProtection="1">
      <alignment horizontal="center" vertical="center"/>
    </xf>
    <xf numFmtId="0" fontId="46" fillId="0" borderId="0" xfId="6" applyFont="1" applyFill="1" applyAlignment="1" applyProtection="1">
      <alignment horizontal="right"/>
    </xf>
    <xf numFmtId="0" fontId="40" fillId="0" borderId="0" xfId="6" applyFont="1" applyFill="1" applyBorder="1" applyProtection="1"/>
    <xf numFmtId="0" fontId="46" fillId="0" borderId="0" xfId="6" applyFont="1" applyAlignment="1" applyProtection="1">
      <alignment horizontal="left"/>
    </xf>
    <xf numFmtId="0" fontId="46" fillId="0" borderId="0" xfId="6" applyFont="1" applyFill="1" applyBorder="1" applyAlignment="1" applyProtection="1">
      <alignment wrapText="1"/>
    </xf>
    <xf numFmtId="0" fontId="46" fillId="0" borderId="0" xfId="6" applyFont="1" applyFill="1" applyBorder="1" applyAlignment="1" applyProtection="1">
      <alignment horizontal="left" wrapText="1"/>
    </xf>
    <xf numFmtId="0" fontId="46" fillId="0" borderId="0" xfId="6" applyFont="1" applyFill="1" applyBorder="1" applyAlignment="1" applyProtection="1"/>
    <xf numFmtId="0" fontId="46" fillId="0" borderId="0" xfId="6" applyFont="1" applyAlignment="1" applyProtection="1">
      <alignment horizontal="center" vertical="center"/>
    </xf>
    <xf numFmtId="0" fontId="13" fillId="0" borderId="0" xfId="6" applyFont="1" applyFill="1" applyBorder="1" applyAlignment="1" applyProtection="1"/>
    <xf numFmtId="0" fontId="13" fillId="0" borderId="0" xfId="6" applyFont="1" applyAlignment="1" applyProtection="1"/>
    <xf numFmtId="0" fontId="6" fillId="0" borderId="24" xfId="6" applyFont="1" applyFill="1" applyBorder="1" applyAlignment="1" applyProtection="1">
      <alignment horizontal="center" vertical="center"/>
    </xf>
    <xf numFmtId="0" fontId="6" fillId="0" borderId="18" xfId="6" applyFont="1" applyFill="1" applyBorder="1" applyAlignment="1" applyProtection="1">
      <alignment horizontal="center" vertical="center"/>
    </xf>
    <xf numFmtId="0" fontId="6" fillId="0" borderId="19" xfId="6" applyFont="1" applyFill="1" applyBorder="1" applyAlignment="1" applyProtection="1">
      <alignment horizontal="center" vertical="center"/>
    </xf>
    <xf numFmtId="0" fontId="10" fillId="0" borderId="33" xfId="6" applyFont="1" applyFill="1" applyBorder="1" applyAlignment="1" applyProtection="1">
      <alignment horizontal="center" vertical="center"/>
    </xf>
    <xf numFmtId="4" fontId="6" fillId="2" borderId="3" xfId="7" applyNumberFormat="1" applyFont="1" applyFill="1" applyBorder="1" applyAlignment="1" applyProtection="1">
      <alignment horizontal="center" vertical="center"/>
      <protection locked="0"/>
    </xf>
    <xf numFmtId="0" fontId="10" fillId="0" borderId="36" xfId="6" applyFont="1" applyFill="1" applyBorder="1" applyAlignment="1" applyProtection="1">
      <alignment horizontal="center" vertical="center"/>
    </xf>
    <xf numFmtId="0" fontId="10" fillId="0" borderId="1" xfId="6" applyFont="1" applyBorder="1" applyAlignment="1" applyProtection="1">
      <alignment horizontal="center" vertical="center"/>
    </xf>
    <xf numFmtId="0" fontId="7" fillId="0" borderId="19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vertical="center"/>
    </xf>
    <xf numFmtId="0" fontId="14" fillId="0" borderId="33" xfId="6" applyFont="1" applyFill="1" applyBorder="1" applyAlignment="1" applyProtection="1">
      <alignment vertical="center"/>
    </xf>
    <xf numFmtId="164" fontId="14" fillId="0" borderId="7" xfId="6" applyNumberFormat="1" applyFont="1" applyFill="1" applyBorder="1" applyAlignment="1" applyProtection="1">
      <alignment horizontal="center" vertical="center"/>
    </xf>
    <xf numFmtId="0" fontId="10" fillId="4" borderId="25" xfId="6" applyFont="1" applyFill="1" applyBorder="1" applyAlignment="1" applyProtection="1">
      <alignment horizontal="center" vertical="center"/>
    </xf>
    <xf numFmtId="0" fontId="7" fillId="4" borderId="4" xfId="6" applyFont="1" applyFill="1" applyBorder="1" applyAlignment="1" applyProtection="1">
      <alignment vertical="center"/>
    </xf>
    <xf numFmtId="0" fontId="7" fillId="4" borderId="62" xfId="6" applyFont="1" applyFill="1" applyBorder="1" applyAlignment="1" applyProtection="1">
      <alignment vertical="center"/>
    </xf>
    <xf numFmtId="0" fontId="14" fillId="4" borderId="39" xfId="0" applyFont="1" applyFill="1" applyBorder="1" applyAlignment="1" applyProtection="1">
      <alignment vertical="center"/>
    </xf>
    <xf numFmtId="164" fontId="14" fillId="4" borderId="16" xfId="6" applyNumberFormat="1" applyFont="1" applyFill="1" applyBorder="1" applyAlignment="1" applyProtection="1">
      <alignment horizontal="center" vertical="center"/>
    </xf>
    <xf numFmtId="0" fontId="10" fillId="0" borderId="58" xfId="6" applyFont="1" applyBorder="1" applyAlignment="1" applyProtection="1">
      <alignment horizontal="center" vertical="center"/>
    </xf>
    <xf numFmtId="0" fontId="7" fillId="0" borderId="51" xfId="6" applyFont="1" applyFill="1" applyBorder="1" applyAlignment="1" applyProtection="1">
      <alignment vertical="center"/>
    </xf>
    <xf numFmtId="0" fontId="7" fillId="0" borderId="61" xfId="6" applyFont="1" applyFill="1" applyBorder="1" applyAlignment="1" applyProtection="1">
      <alignment vertical="center"/>
    </xf>
    <xf numFmtId="0" fontId="14" fillId="0" borderId="52" xfId="0" applyFont="1" applyBorder="1" applyAlignment="1" applyProtection="1">
      <alignment vertical="center"/>
    </xf>
    <xf numFmtId="164" fontId="14" fillId="0" borderId="6" xfId="6" applyNumberFormat="1" applyFont="1" applyFill="1" applyBorder="1" applyAlignment="1" applyProtection="1">
      <alignment horizontal="center" vertical="center"/>
    </xf>
    <xf numFmtId="0" fontId="10" fillId="0" borderId="34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horizontal="center"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33" xfId="6" applyFont="1" applyFill="1" applyBorder="1" applyAlignment="1" applyProtection="1">
      <alignment horizontal="center" vertical="center"/>
    </xf>
    <xf numFmtId="164" fontId="10" fillId="3" borderId="7" xfId="6" applyNumberFormat="1" applyFont="1" applyFill="1" applyBorder="1" applyAlignment="1" applyProtection="1">
      <alignment horizontal="center" vertical="center"/>
    </xf>
    <xf numFmtId="0" fontId="10" fillId="0" borderId="30" xfId="6" applyFont="1" applyFill="1" applyBorder="1" applyAlignment="1" applyProtection="1">
      <alignment horizontal="left" vertical="center" wrapText="1"/>
    </xf>
    <xf numFmtId="9" fontId="7" fillId="0" borderId="2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64" fontId="10" fillId="3" borderId="16" xfId="6" applyNumberFormat="1" applyFont="1" applyFill="1" applyBorder="1" applyAlignment="1" applyProtection="1">
      <alignment horizontal="center" vertical="center"/>
    </xf>
    <xf numFmtId="0" fontId="10" fillId="0" borderId="54" xfId="6" applyFont="1" applyFill="1" applyBorder="1" applyAlignment="1" applyProtection="1">
      <alignment vertical="center" wrapText="1"/>
    </xf>
    <xf numFmtId="0" fontId="7" fillId="0" borderId="11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164" fontId="10" fillId="3" borderId="8" xfId="6" applyNumberFormat="1" applyFont="1" applyFill="1" applyBorder="1" applyAlignment="1" applyProtection="1">
      <alignment horizontal="center"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Alignment="1" applyProtection="1">
      <alignment vertical="center"/>
    </xf>
    <xf numFmtId="0" fontId="7" fillId="0" borderId="0" xfId="6" applyFont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Alignment="1" applyProtection="1">
      <alignment horizontal="left"/>
    </xf>
    <xf numFmtId="0" fontId="7" fillId="0" borderId="0" xfId="6" applyFont="1" applyAlignment="1" applyProtection="1">
      <alignment horizontal="center" vertical="center" wrapText="1"/>
    </xf>
    <xf numFmtId="0" fontId="6" fillId="0" borderId="18" xfId="6" applyFont="1" applyFill="1" applyBorder="1" applyAlignment="1" applyProtection="1">
      <alignment horizontal="center"/>
    </xf>
    <xf numFmtId="4" fontId="6" fillId="0" borderId="59" xfId="6" applyNumberFormat="1" applyFont="1" applyFill="1" applyBorder="1" applyAlignment="1" applyProtection="1">
      <alignment horizontal="center" vertical="top"/>
    </xf>
    <xf numFmtId="4" fontId="6" fillId="0" borderId="54" xfId="6" applyNumberFormat="1" applyFont="1" applyFill="1" applyBorder="1" applyAlignment="1" applyProtection="1">
      <alignment horizontal="center" vertical="top"/>
    </xf>
    <xf numFmtId="0" fontId="14" fillId="0" borderId="2" xfId="6" applyFont="1" applyFill="1" applyBorder="1" applyAlignment="1" applyProtection="1">
      <alignment horizontal="center"/>
    </xf>
    <xf numFmtId="0" fontId="6" fillId="0" borderId="0" xfId="6" applyFont="1" applyFill="1" applyBorder="1" applyAlignment="1" applyProtection="1">
      <alignment horizontal="center" vertical="center"/>
    </xf>
    <xf numFmtId="0" fontId="6" fillId="0" borderId="75" xfId="6" applyFont="1" applyFill="1" applyBorder="1" applyAlignment="1" applyProtection="1">
      <alignment horizontal="justify" vertical="center" wrapText="1"/>
    </xf>
    <xf numFmtId="0" fontId="6" fillId="0" borderId="76" xfId="6" applyFont="1" applyFill="1" applyBorder="1" applyAlignment="1" applyProtection="1">
      <alignment vertical="center"/>
    </xf>
    <xf numFmtId="0" fontId="6" fillId="0" borderId="12" xfId="6" applyFont="1" applyFill="1" applyBorder="1" applyAlignment="1" applyProtection="1">
      <alignment horizontal="center" vertical="center"/>
    </xf>
    <xf numFmtId="0" fontId="10" fillId="0" borderId="43" xfId="6" applyFont="1" applyFill="1" applyBorder="1" applyProtection="1"/>
    <xf numFmtId="0" fontId="7" fillId="0" borderId="37" xfId="6" applyFont="1" applyFill="1" applyBorder="1" applyProtection="1"/>
    <xf numFmtId="0" fontId="10" fillId="0" borderId="38" xfId="57" applyFont="1" applyFill="1" applyBorder="1" applyAlignment="1" applyProtection="1">
      <alignment wrapText="1"/>
    </xf>
    <xf numFmtId="0" fontId="6" fillId="0" borderId="0" xfId="6" applyFont="1" applyAlignment="1" applyProtection="1"/>
    <xf numFmtId="0" fontId="6" fillId="0" borderId="0" xfId="57" applyFont="1" applyAlignment="1" applyProtection="1"/>
    <xf numFmtId="3" fontId="6" fillId="0" borderId="48" xfId="6" applyNumberFormat="1" applyFont="1" applyFill="1" applyBorder="1" applyAlignment="1" applyProtection="1">
      <alignment horizontal="center" vertical="center"/>
    </xf>
    <xf numFmtId="0" fontId="6" fillId="0" borderId="48" xfId="6" applyFont="1" applyFill="1" applyBorder="1" applyAlignment="1" applyProtection="1">
      <alignment horizontal="center" vertical="center"/>
    </xf>
    <xf numFmtId="164" fontId="6" fillId="0" borderId="75" xfId="6" applyNumberFormat="1" applyFont="1" applyFill="1" applyBorder="1" applyAlignment="1" applyProtection="1">
      <alignment vertical="center"/>
    </xf>
    <xf numFmtId="164" fontId="6" fillId="0" borderId="50" xfId="6" applyNumberFormat="1" applyFont="1" applyFill="1" applyBorder="1" applyAlignment="1" applyProtection="1">
      <alignment vertical="center"/>
    </xf>
    <xf numFmtId="164" fontId="6" fillId="0" borderId="106" xfId="6" applyNumberFormat="1" applyFont="1" applyFill="1" applyBorder="1" applyAlignment="1" applyProtection="1">
      <alignment vertical="center"/>
    </xf>
    <xf numFmtId="164" fontId="10" fillId="3" borderId="64" xfId="6" applyNumberFormat="1" applyFont="1" applyFill="1" applyBorder="1" applyAlignment="1" applyProtection="1">
      <alignment vertical="center"/>
    </xf>
    <xf numFmtId="0" fontId="9" fillId="0" borderId="0" xfId="57" applyFont="1" applyBorder="1" applyAlignment="1" applyProtection="1"/>
    <xf numFmtId="0" fontId="7" fillId="0" borderId="0" xfId="6" applyFont="1" applyFill="1" applyAlignment="1" applyProtection="1">
      <alignment horizontal="right"/>
    </xf>
    <xf numFmtId="0" fontId="10" fillId="0" borderId="0" xfId="6" applyFont="1" applyFill="1" applyBorder="1" applyProtection="1"/>
    <xf numFmtId="49" fontId="6" fillId="0" borderId="89" xfId="6" applyNumberFormat="1" applyFont="1" applyFill="1" applyBorder="1" applyAlignment="1" applyProtection="1">
      <alignment horizontal="center" vertical="center"/>
    </xf>
    <xf numFmtId="49" fontId="14" fillId="0" borderId="108" xfId="6" applyNumberFormat="1" applyFont="1" applyFill="1" applyBorder="1" applyAlignment="1" applyProtection="1">
      <alignment horizontal="center" vertical="center"/>
    </xf>
    <xf numFmtId="3" fontId="13" fillId="2" borderId="99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85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84" xfId="6" applyNumberFormat="1" applyFont="1" applyFill="1" applyBorder="1" applyAlignment="1" applyProtection="1">
      <alignment horizontal="center" vertical="center" wrapText="1"/>
      <protection locked="0"/>
    </xf>
    <xf numFmtId="49" fontId="14" fillId="0" borderId="62" xfId="6" applyNumberFormat="1" applyFont="1" applyFill="1" applyBorder="1" applyAlignment="1" applyProtection="1">
      <alignment horizontal="justify" vertical="center" wrapText="1"/>
    </xf>
    <xf numFmtId="49" fontId="13" fillId="0" borderId="62" xfId="6" applyNumberFormat="1" applyFont="1" applyFill="1" applyBorder="1" applyAlignment="1" applyProtection="1">
      <alignment horizontal="center" vertical="center"/>
    </xf>
    <xf numFmtId="49" fontId="6" fillId="0" borderId="62" xfId="6" applyNumberFormat="1" applyFont="1" applyFill="1" applyBorder="1" applyAlignment="1" applyProtection="1">
      <alignment horizontal="right" vertical="center"/>
    </xf>
    <xf numFmtId="49" fontId="14" fillId="0" borderId="109" xfId="6" applyNumberFormat="1" applyFont="1" applyFill="1" applyBorder="1" applyAlignment="1" applyProtection="1">
      <alignment vertical="center"/>
    </xf>
    <xf numFmtId="49" fontId="13" fillId="0" borderId="109" xfId="6" applyNumberFormat="1" applyFont="1" applyFill="1" applyBorder="1" applyAlignment="1" applyProtection="1">
      <alignment vertical="center"/>
    </xf>
    <xf numFmtId="49" fontId="14" fillId="0" borderId="1" xfId="6" applyNumberFormat="1" applyFont="1" applyFill="1" applyBorder="1" applyAlignment="1" applyProtection="1">
      <alignment horizontal="center" vertical="center"/>
    </xf>
    <xf numFmtId="49" fontId="13" fillId="0" borderId="76" xfId="6" applyNumberFormat="1" applyFont="1" applyFill="1" applyBorder="1" applyAlignment="1" applyProtection="1">
      <alignment vertical="center"/>
    </xf>
    <xf numFmtId="49" fontId="14" fillId="0" borderId="76" xfId="6" applyNumberFormat="1" applyFont="1" applyFill="1" applyBorder="1" applyAlignment="1" applyProtection="1">
      <alignment vertical="center"/>
    </xf>
    <xf numFmtId="49" fontId="6" fillId="0" borderId="49" xfId="6" applyNumberFormat="1" applyFont="1" applyFill="1" applyBorder="1" applyAlignment="1" applyProtection="1">
      <alignment horizontal="center" vertical="center"/>
    </xf>
    <xf numFmtId="49" fontId="6" fillId="0" borderId="111" xfId="6" applyNumberFormat="1" applyFont="1" applyFill="1" applyBorder="1" applyAlignment="1" applyProtection="1">
      <alignment horizontal="center" vertical="center"/>
    </xf>
    <xf numFmtId="49" fontId="6" fillId="0" borderId="110" xfId="6" applyNumberFormat="1" applyFont="1" applyFill="1" applyBorder="1" applyAlignment="1" applyProtection="1">
      <alignment horizontal="center" vertical="center"/>
    </xf>
    <xf numFmtId="49" fontId="6" fillId="0" borderId="76" xfId="6" applyNumberFormat="1" applyFont="1" applyFill="1" applyBorder="1" applyAlignment="1" applyProtection="1">
      <alignment horizontal="right" vertical="center"/>
    </xf>
    <xf numFmtId="49" fontId="6" fillId="0" borderId="112" xfId="6" applyNumberFormat="1" applyFont="1" applyFill="1" applyBorder="1" applyAlignment="1" applyProtection="1">
      <alignment horizontal="center" vertical="center"/>
    </xf>
    <xf numFmtId="49" fontId="6" fillId="0" borderId="10" xfId="6" applyNumberFormat="1" applyFont="1" applyFill="1" applyBorder="1" applyAlignment="1" applyProtection="1">
      <alignment horizontal="center" vertical="center"/>
    </xf>
    <xf numFmtId="49" fontId="6" fillId="0" borderId="49" xfId="6" applyNumberFormat="1" applyFont="1" applyFill="1" applyBorder="1" applyAlignment="1" applyProtection="1">
      <alignment horizontal="right" vertical="center"/>
    </xf>
    <xf numFmtId="49" fontId="6" fillId="0" borderId="112" xfId="6" applyNumberFormat="1" applyFont="1" applyFill="1" applyBorder="1" applyAlignment="1" applyProtection="1">
      <alignment horizontal="right" vertical="center"/>
    </xf>
    <xf numFmtId="49" fontId="6" fillId="0" borderId="4" xfId="6" applyNumberFormat="1" applyFont="1" applyFill="1" applyBorder="1" applyAlignment="1" applyProtection="1">
      <alignment horizontal="center" vertical="center"/>
    </xf>
    <xf numFmtId="49" fontId="6" fillId="0" borderId="49" xfId="0" applyNumberFormat="1" applyFont="1" applyFill="1" applyBorder="1" applyAlignment="1" applyProtection="1">
      <alignment horizontal="right" vertical="center"/>
    </xf>
    <xf numFmtId="49" fontId="6" fillId="0" borderId="100" xfId="6" applyNumberFormat="1" applyFont="1" applyFill="1" applyBorder="1" applyAlignment="1" applyProtection="1">
      <alignment horizontal="center" vertical="center"/>
    </xf>
    <xf numFmtId="3" fontId="13" fillId="2" borderId="91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07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13" xfId="6" applyNumberFormat="1" applyFont="1" applyFill="1" applyBorder="1" applyAlignment="1" applyProtection="1">
      <alignment horizontal="center" vertical="center" wrapText="1"/>
      <protection locked="0"/>
    </xf>
    <xf numFmtId="164" fontId="14" fillId="39" borderId="97" xfId="6" applyNumberFormat="1" applyFont="1" applyFill="1" applyBorder="1" applyAlignment="1" applyProtection="1">
      <alignment vertical="center"/>
    </xf>
    <xf numFmtId="164" fontId="14" fillId="41" borderId="75" xfId="6" applyNumberFormat="1" applyFont="1" applyFill="1" applyBorder="1" applyAlignment="1" applyProtection="1">
      <alignment vertical="center"/>
    </xf>
    <xf numFmtId="0" fontId="14" fillId="0" borderId="53" xfId="6" applyFont="1" applyFill="1" applyBorder="1" applyAlignment="1" applyProtection="1">
      <alignment horizontal="center" vertical="center"/>
    </xf>
    <xf numFmtId="0" fontId="14" fillId="0" borderId="109" xfId="6" applyFont="1" applyFill="1" applyBorder="1" applyAlignment="1" applyProtection="1">
      <alignment vertical="center"/>
    </xf>
    <xf numFmtId="0" fontId="6" fillId="0" borderId="109" xfId="6" applyFont="1" applyFill="1" applyBorder="1" applyAlignment="1" applyProtection="1">
      <alignment vertical="center"/>
    </xf>
    <xf numFmtId="0" fontId="14" fillId="0" borderId="97" xfId="6" applyFont="1" applyFill="1" applyBorder="1" applyAlignment="1" applyProtection="1">
      <alignment vertical="center"/>
    </xf>
    <xf numFmtId="0" fontId="6" fillId="0" borderId="111" xfId="6" applyFont="1" applyFill="1" applyBorder="1" applyAlignment="1" applyProtection="1">
      <alignment horizontal="center" vertical="center"/>
    </xf>
    <xf numFmtId="0" fontId="6" fillId="0" borderId="75" xfId="6" applyFont="1" applyFill="1" applyBorder="1" applyAlignment="1" applyProtection="1">
      <alignment vertical="center"/>
    </xf>
    <xf numFmtId="0" fontId="6" fillId="0" borderId="49" xfId="6" applyFont="1" applyFill="1" applyBorder="1" applyAlignment="1" applyProtection="1">
      <alignment horizontal="center" vertical="center"/>
    </xf>
    <xf numFmtId="0" fontId="6" fillId="0" borderId="81" xfId="6" applyFont="1" applyFill="1" applyBorder="1" applyAlignment="1" applyProtection="1">
      <alignment horizontal="center" vertical="center"/>
    </xf>
    <xf numFmtId="0" fontId="6" fillId="0" borderId="47" xfId="6" applyFont="1" applyFill="1" applyBorder="1" applyAlignment="1" applyProtection="1">
      <alignment horizontal="center" vertical="center"/>
    </xf>
    <xf numFmtId="164" fontId="14" fillId="41" borderId="77" xfId="6" applyNumberFormat="1" applyFont="1" applyFill="1" applyBorder="1" applyAlignment="1" applyProtection="1">
      <alignment vertical="center"/>
    </xf>
    <xf numFmtId="0" fontId="13" fillId="0" borderId="0" xfId="6" applyFont="1" applyFill="1" applyProtection="1"/>
    <xf numFmtId="0" fontId="13" fillId="0" borderId="0" xfId="0" applyFont="1" applyFill="1" applyProtection="1"/>
    <xf numFmtId="0" fontId="7" fillId="0" borderId="0" xfId="0" applyFont="1" applyAlignment="1" applyProtection="1"/>
    <xf numFmtId="0" fontId="9" fillId="0" borderId="0" xfId="6" applyFont="1" applyBorder="1" applyAlignment="1" applyProtection="1"/>
    <xf numFmtId="0" fontId="14" fillId="0" borderId="2" xfId="6" applyFont="1" applyFill="1" applyBorder="1" applyAlignment="1" applyProtection="1">
      <alignment horizontal="center" vertical="center"/>
    </xf>
    <xf numFmtId="0" fontId="10" fillId="0" borderId="1" xfId="6" applyFont="1" applyFill="1" applyBorder="1" applyAlignment="1" applyProtection="1">
      <alignment horizontal="center" vertical="center"/>
    </xf>
    <xf numFmtId="0" fontId="10" fillId="0" borderId="23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 wrapText="1"/>
    </xf>
    <xf numFmtId="0" fontId="9" fillId="0" borderId="0" xfId="6" applyFont="1" applyBorder="1" applyAlignment="1" applyProtection="1"/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57" applyFont="1" applyAlignment="1" applyProtection="1">
      <alignment horizontal="center" vertical="center"/>
    </xf>
    <xf numFmtId="0" fontId="10" fillId="0" borderId="0" xfId="57" applyFont="1" applyAlignment="1" applyProtection="1">
      <alignment horizontal="center" vertical="center"/>
    </xf>
    <xf numFmtId="0" fontId="6" fillId="0" borderId="0" xfId="6" applyFont="1" applyFill="1" applyBorder="1" applyAlignment="1" applyProtection="1"/>
    <xf numFmtId="3" fontId="6" fillId="39" borderId="110" xfId="6" applyNumberFormat="1" applyFont="1" applyFill="1" applyBorder="1" applyAlignment="1" applyProtection="1">
      <alignment horizontal="center" vertical="center"/>
    </xf>
    <xf numFmtId="3" fontId="6" fillId="39" borderId="31" xfId="6" applyNumberFormat="1" applyFont="1" applyFill="1" applyBorder="1" applyAlignment="1" applyProtection="1">
      <alignment horizontal="center" vertical="center"/>
    </xf>
    <xf numFmtId="3" fontId="6" fillId="39" borderId="34" xfId="6" applyNumberFormat="1" applyFont="1" applyFill="1" applyBorder="1" applyAlignment="1" applyProtection="1">
      <alignment horizontal="center" vertical="center"/>
    </xf>
    <xf numFmtId="3" fontId="6" fillId="39" borderId="97" xfId="6" applyNumberFormat="1" applyFont="1" applyFill="1" applyBorder="1" applyAlignment="1" applyProtection="1">
      <alignment horizontal="center" vertical="center"/>
    </xf>
    <xf numFmtId="4" fontId="6" fillId="2" borderId="83" xfId="6" applyNumberFormat="1" applyFont="1" applyFill="1" applyBorder="1" applyAlignment="1" applyProtection="1">
      <alignment vertical="center"/>
      <protection locked="0"/>
    </xf>
    <xf numFmtId="4" fontId="6" fillId="2" borderId="49" xfId="6" applyNumberFormat="1" applyFont="1" applyFill="1" applyBorder="1" applyAlignment="1" applyProtection="1">
      <alignment vertical="center"/>
      <protection locked="0"/>
    </xf>
    <xf numFmtId="0" fontId="62" fillId="0" borderId="0" xfId="6" applyFont="1" applyProtection="1"/>
    <xf numFmtId="0" fontId="6" fillId="0" borderId="0" xfId="6" applyFont="1" applyProtection="1">
      <protection locked="0"/>
    </xf>
    <xf numFmtId="0" fontId="7" fillId="0" borderId="0" xfId="6" applyFont="1" applyAlignment="1" applyProtection="1">
      <alignment horizontal="center" vertical="center"/>
      <protection locked="0"/>
    </xf>
    <xf numFmtId="0" fontId="7" fillId="0" borderId="0" xfId="6" applyFont="1" applyProtection="1">
      <protection locked="0"/>
    </xf>
    <xf numFmtId="0" fontId="7" fillId="0" borderId="0" xfId="6" applyFont="1" applyAlignment="1" applyProtection="1">
      <alignment horizontal="left"/>
      <protection locked="0"/>
    </xf>
    <xf numFmtId="0" fontId="7" fillId="0" borderId="0" xfId="6" applyFont="1" applyAlignment="1" applyProtection="1">
      <protection locked="0"/>
    </xf>
    <xf numFmtId="0" fontId="13" fillId="0" borderId="0" xfId="6" applyFont="1" applyProtection="1">
      <protection locked="0"/>
    </xf>
    <xf numFmtId="49" fontId="6" fillId="0" borderId="109" xfId="6" applyNumberFormat="1" applyFont="1" applyFill="1" applyBorder="1" applyAlignment="1" applyProtection="1">
      <alignment horizontal="center" vertical="center"/>
    </xf>
    <xf numFmtId="49" fontId="6" fillId="0" borderId="0" xfId="6" applyNumberFormat="1" applyFont="1" applyFill="1" applyBorder="1" applyAlignment="1" applyProtection="1">
      <alignment horizontal="center" vertical="center"/>
    </xf>
    <xf numFmtId="49" fontId="6" fillId="0" borderId="12" xfId="6" applyNumberFormat="1" applyFont="1" applyFill="1" applyBorder="1" applyAlignment="1" applyProtection="1">
      <alignment horizontal="center" vertical="center"/>
    </xf>
    <xf numFmtId="49" fontId="6" fillId="0" borderId="75" xfId="6" applyNumberFormat="1" applyFont="1" applyFill="1" applyBorder="1" applyAlignment="1" applyProtection="1">
      <alignment horizontal="justify" vertical="center" wrapText="1"/>
    </xf>
    <xf numFmtId="49" fontId="6" fillId="0" borderId="84" xfId="6" applyNumberFormat="1" applyFont="1" applyFill="1" applyBorder="1" applyAlignment="1" applyProtection="1">
      <alignment horizontal="justify" vertical="center" wrapText="1"/>
    </xf>
    <xf numFmtId="49" fontId="6" fillId="0" borderId="81" xfId="6" applyNumberFormat="1" applyFont="1" applyFill="1" applyBorder="1" applyAlignment="1" applyProtection="1">
      <alignment horizontal="center" vertical="center"/>
    </xf>
    <xf numFmtId="49" fontId="6" fillId="0" borderId="103" xfId="6" applyNumberFormat="1" applyFont="1" applyFill="1" applyBorder="1" applyAlignment="1" applyProtection="1">
      <alignment horizontal="justify" vertical="center" wrapText="1"/>
    </xf>
    <xf numFmtId="164" fontId="6" fillId="41" borderId="78" xfId="6" applyNumberFormat="1" applyFont="1" applyFill="1" applyBorder="1" applyAlignment="1" applyProtection="1">
      <alignment vertical="center"/>
    </xf>
    <xf numFmtId="164" fontId="6" fillId="0" borderId="78" xfId="6" applyNumberFormat="1" applyFont="1" applyFill="1" applyBorder="1" applyAlignment="1" applyProtection="1">
      <alignment vertical="center"/>
    </xf>
    <xf numFmtId="164" fontId="6" fillId="0" borderId="35" xfId="6" applyNumberFormat="1" applyFont="1" applyFill="1" applyBorder="1" applyAlignment="1" applyProtection="1">
      <alignment vertical="center"/>
    </xf>
    <xf numFmtId="164" fontId="6" fillId="41" borderId="75" xfId="6" applyNumberFormat="1" applyFont="1" applyFill="1" applyBorder="1" applyAlignment="1" applyProtection="1">
      <alignment vertical="center"/>
    </xf>
    <xf numFmtId="164" fontId="14" fillId="39" borderId="39" xfId="6" applyNumberFormat="1" applyFont="1" applyFill="1" applyBorder="1" applyAlignment="1" applyProtection="1">
      <alignment vertical="center"/>
    </xf>
    <xf numFmtId="164" fontId="14" fillId="39" borderId="78" xfId="6" applyNumberFormat="1" applyFont="1" applyFill="1" applyBorder="1" applyAlignment="1" applyProtection="1">
      <alignment vertical="center"/>
    </xf>
    <xf numFmtId="4" fontId="6" fillId="2" borderId="44" xfId="6" applyNumberFormat="1" applyFont="1" applyFill="1" applyBorder="1" applyAlignment="1" applyProtection="1">
      <alignment horizontal="center" vertical="center"/>
      <protection locked="0"/>
    </xf>
    <xf numFmtId="4" fontId="6" fillId="2" borderId="26" xfId="6" applyNumberFormat="1" applyFont="1" applyFill="1" applyBorder="1" applyAlignment="1" applyProtection="1">
      <alignment horizontal="center" vertical="center"/>
      <protection locked="0"/>
    </xf>
    <xf numFmtId="4" fontId="6" fillId="2" borderId="27" xfId="6" applyNumberFormat="1" applyFont="1" applyFill="1" applyBorder="1" applyAlignment="1" applyProtection="1">
      <alignment horizontal="center" vertical="center"/>
      <protection locked="0"/>
    </xf>
    <xf numFmtId="3" fontId="6" fillId="2" borderId="3" xfId="7" applyNumberFormat="1" applyFont="1" applyFill="1" applyBorder="1" applyAlignment="1" applyProtection="1">
      <alignment horizontal="center" vertical="center"/>
      <protection locked="0"/>
    </xf>
    <xf numFmtId="164" fontId="6" fillId="41" borderId="50" xfId="6" applyNumberFormat="1" applyFont="1" applyFill="1" applyBorder="1" applyAlignment="1" applyProtection="1">
      <alignment vertical="center"/>
    </xf>
    <xf numFmtId="0" fontId="9" fillId="4" borderId="0" xfId="7" applyFont="1" applyFill="1" applyProtection="1">
      <protection hidden="1"/>
    </xf>
    <xf numFmtId="0" fontId="10" fillId="4" borderId="0" xfId="7" applyFont="1" applyFill="1" applyProtection="1">
      <protection hidden="1"/>
    </xf>
    <xf numFmtId="0" fontId="7" fillId="4" borderId="0" xfId="7" applyFill="1" applyAlignment="1" applyProtection="1">
      <alignment wrapText="1"/>
      <protection hidden="1"/>
    </xf>
    <xf numFmtId="0" fontId="7" fillId="4" borderId="0" xfId="7" applyFill="1" applyProtection="1">
      <protection hidden="1"/>
    </xf>
    <xf numFmtId="0" fontId="7" fillId="0" borderId="0" xfId="7" applyAlignment="1" applyProtection="1">
      <alignment horizontal="right"/>
      <protection hidden="1"/>
    </xf>
    <xf numFmtId="0" fontId="7" fillId="0" borderId="0" xfId="7" applyProtection="1">
      <protection hidden="1"/>
    </xf>
    <xf numFmtId="0" fontId="19" fillId="4" borderId="0" xfId="7" applyFont="1" applyFill="1" applyProtection="1">
      <protection hidden="1"/>
    </xf>
    <xf numFmtId="0" fontId="61" fillId="4" borderId="0" xfId="7" applyFont="1" applyFill="1" applyProtection="1">
      <protection hidden="1"/>
    </xf>
    <xf numFmtId="0" fontId="10" fillId="0" borderId="0" xfId="7" applyFont="1" applyProtection="1">
      <protection hidden="1"/>
    </xf>
    <xf numFmtId="0" fontId="60" fillId="4" borderId="0" xfId="7" applyFont="1" applyFill="1" applyProtection="1">
      <protection hidden="1"/>
    </xf>
    <xf numFmtId="0" fontId="59" fillId="4" borderId="0" xfId="7" applyFont="1" applyFill="1" applyProtection="1">
      <protection hidden="1"/>
    </xf>
    <xf numFmtId="0" fontId="58" fillId="4" borderId="0" xfId="7" applyFont="1" applyFill="1" applyAlignment="1" applyProtection="1">
      <alignment wrapText="1"/>
      <protection hidden="1"/>
    </xf>
    <xf numFmtId="0" fontId="58" fillId="4" borderId="0" xfId="7" applyFont="1" applyFill="1" applyProtection="1">
      <protection hidden="1"/>
    </xf>
    <xf numFmtId="0" fontId="57" fillId="4" borderId="0" xfId="7" applyFont="1" applyFill="1" applyProtection="1">
      <protection hidden="1"/>
    </xf>
    <xf numFmtId="0" fontId="57" fillId="4" borderId="0" xfId="7" applyFont="1" applyFill="1" applyAlignment="1" applyProtection="1">
      <alignment wrapText="1"/>
      <protection hidden="1"/>
    </xf>
    <xf numFmtId="0" fontId="57" fillId="4" borderId="0" xfId="7" applyFont="1" applyFill="1" applyAlignment="1" applyProtection="1">
      <alignment horizontal="center" vertical="center"/>
      <protection hidden="1"/>
    </xf>
    <xf numFmtId="0" fontId="57" fillId="4" borderId="0" xfId="7" applyFont="1" applyFill="1" applyAlignment="1" applyProtection="1">
      <alignment vertical="center"/>
      <protection hidden="1"/>
    </xf>
    <xf numFmtId="0" fontId="52" fillId="4" borderId="63" xfId="7" applyFont="1" applyFill="1" applyBorder="1" applyProtection="1">
      <protection hidden="1"/>
    </xf>
    <xf numFmtId="0" fontId="52" fillId="4" borderId="56" xfId="7" applyFont="1" applyFill="1" applyBorder="1" applyAlignment="1" applyProtection="1">
      <alignment wrapText="1"/>
      <protection hidden="1"/>
    </xf>
    <xf numFmtId="0" fontId="52" fillId="4" borderId="56" xfId="7" applyFont="1" applyFill="1" applyBorder="1" applyAlignment="1" applyProtection="1">
      <alignment horizontal="center" vertical="center"/>
      <protection hidden="1"/>
    </xf>
    <xf numFmtId="0" fontId="52" fillId="4" borderId="56" xfId="7" applyFont="1" applyFill="1" applyBorder="1" applyAlignment="1" applyProtection="1">
      <alignment vertical="center"/>
      <protection hidden="1"/>
    </xf>
    <xf numFmtId="0" fontId="52" fillId="4" borderId="56" xfId="7" applyFont="1" applyFill="1" applyBorder="1" applyAlignment="1" applyProtection="1">
      <alignment vertical="center" wrapText="1"/>
      <protection hidden="1"/>
    </xf>
    <xf numFmtId="0" fontId="52" fillId="4" borderId="57" xfId="7" applyFont="1" applyFill="1" applyBorder="1" applyAlignment="1" applyProtection="1">
      <alignment vertical="center" wrapText="1"/>
      <protection hidden="1"/>
    </xf>
    <xf numFmtId="0" fontId="51" fillId="5" borderId="64" xfId="7" applyFont="1" applyFill="1" applyBorder="1" applyAlignment="1" applyProtection="1">
      <alignment wrapText="1"/>
      <protection hidden="1"/>
    </xf>
    <xf numFmtId="0" fontId="51" fillId="5" borderId="37" xfId="7" applyFont="1" applyFill="1" applyBorder="1" applyAlignment="1" applyProtection="1">
      <alignment horizontal="center" vertical="center"/>
      <protection hidden="1"/>
    </xf>
    <xf numFmtId="0" fontId="51" fillId="5" borderId="37" xfId="7" applyFont="1" applyFill="1" applyBorder="1" applyAlignment="1" applyProtection="1">
      <alignment vertical="center"/>
      <protection hidden="1"/>
    </xf>
    <xf numFmtId="2" fontId="51" fillId="5" borderId="37" xfId="7" applyNumberFormat="1" applyFont="1" applyFill="1" applyBorder="1" applyAlignment="1" applyProtection="1">
      <alignment vertical="center"/>
      <protection hidden="1"/>
    </xf>
    <xf numFmtId="164" fontId="51" fillId="6" borderId="38" xfId="7" applyNumberFormat="1" applyFont="1" applyFill="1" applyBorder="1" applyAlignment="1" applyProtection="1">
      <alignment vertical="center"/>
      <protection hidden="1"/>
    </xf>
    <xf numFmtId="0" fontId="55" fillId="4" borderId="20" xfId="7" applyFont="1" applyFill="1" applyBorder="1" applyAlignment="1" applyProtection="1">
      <alignment wrapText="1"/>
      <protection hidden="1"/>
    </xf>
    <xf numFmtId="0" fontId="52" fillId="4" borderId="15" xfId="7" applyFont="1" applyFill="1" applyBorder="1" applyAlignment="1" applyProtection="1">
      <alignment horizontal="center" vertical="center"/>
      <protection hidden="1"/>
    </xf>
    <xf numFmtId="3" fontId="55" fillId="0" borderId="9" xfId="7" applyNumberFormat="1" applyFont="1" applyBorder="1" applyAlignment="1" applyProtection="1">
      <alignment vertical="center"/>
      <protection hidden="1"/>
    </xf>
    <xf numFmtId="4" fontId="52" fillId="2" borderId="9" xfId="7" applyNumberFormat="1" applyFont="1" applyFill="1" applyBorder="1" applyAlignment="1" applyProtection="1">
      <alignment vertical="center"/>
      <protection locked="0" hidden="1"/>
    </xf>
    <xf numFmtId="164" fontId="52" fillId="4" borderId="60" xfId="7" applyNumberFormat="1" applyFont="1" applyFill="1" applyBorder="1" applyAlignment="1" applyProtection="1">
      <alignment vertical="center"/>
      <protection hidden="1"/>
    </xf>
    <xf numFmtId="0" fontId="55" fillId="4" borderId="16" xfId="7" applyFont="1" applyFill="1" applyBorder="1" applyAlignment="1" applyProtection="1">
      <alignment wrapText="1"/>
      <protection hidden="1"/>
    </xf>
    <xf numFmtId="0" fontId="52" fillId="4" borderId="5" xfId="7" applyFont="1" applyFill="1" applyBorder="1" applyAlignment="1" applyProtection="1">
      <alignment horizontal="center" vertical="center"/>
      <protection hidden="1"/>
    </xf>
    <xf numFmtId="3" fontId="55" fillId="4" borderId="3" xfId="7" applyNumberFormat="1" applyFont="1" applyFill="1" applyBorder="1" applyAlignment="1" applyProtection="1">
      <alignment vertical="center"/>
      <protection hidden="1"/>
    </xf>
    <xf numFmtId="4" fontId="52" fillId="2" borderId="3" xfId="7" applyNumberFormat="1" applyFont="1" applyFill="1" applyBorder="1" applyAlignment="1" applyProtection="1">
      <alignment vertical="center"/>
      <protection locked="0" hidden="1"/>
    </xf>
    <xf numFmtId="0" fontId="55" fillId="0" borderId="16" xfId="7" applyFont="1" applyBorder="1" applyAlignment="1" applyProtection="1">
      <alignment wrapText="1"/>
      <protection hidden="1"/>
    </xf>
    <xf numFmtId="0" fontId="52" fillId="4" borderId="16" xfId="7" applyFont="1" applyFill="1" applyBorder="1" applyAlignment="1" applyProtection="1">
      <alignment wrapText="1"/>
      <protection hidden="1"/>
    </xf>
    <xf numFmtId="0" fontId="52" fillId="0" borderId="16" xfId="7" applyFont="1" applyBorder="1" applyAlignment="1" applyProtection="1">
      <alignment wrapText="1"/>
      <protection hidden="1"/>
    </xf>
    <xf numFmtId="0" fontId="52" fillId="0" borderId="5" xfId="7" applyFont="1" applyBorder="1" applyAlignment="1" applyProtection="1">
      <alignment horizontal="center" vertical="center"/>
      <protection hidden="1"/>
    </xf>
    <xf numFmtId="3" fontId="55" fillId="0" borderId="3" xfId="7" applyNumberFormat="1" applyFont="1" applyBorder="1" applyAlignment="1" applyProtection="1">
      <alignment vertical="center"/>
      <protection hidden="1"/>
    </xf>
    <xf numFmtId="3" fontId="52" fillId="0" borderId="3" xfId="7" applyNumberFormat="1" applyFont="1" applyBorder="1" applyAlignment="1" applyProtection="1">
      <alignment vertical="center"/>
      <protection hidden="1"/>
    </xf>
    <xf numFmtId="0" fontId="52" fillId="4" borderId="16" xfId="7" applyFont="1" applyFill="1" applyBorder="1" applyAlignment="1" applyProtection="1">
      <alignment vertical="center" wrapText="1"/>
      <protection hidden="1"/>
    </xf>
    <xf numFmtId="0" fontId="51" fillId="5" borderId="43" xfId="7" applyFont="1" applyFill="1" applyBorder="1" applyAlignment="1" applyProtection="1">
      <alignment wrapText="1"/>
      <protection hidden="1"/>
    </xf>
    <xf numFmtId="0" fontId="56" fillId="5" borderId="37" xfId="7" applyFont="1" applyFill="1" applyBorder="1" applyAlignment="1" applyProtection="1">
      <alignment vertical="center"/>
      <protection hidden="1"/>
    </xf>
    <xf numFmtId="4" fontId="51" fillId="5" borderId="37" xfId="7" applyNumberFormat="1" applyFont="1" applyFill="1" applyBorder="1" applyAlignment="1" applyProtection="1">
      <alignment vertical="center"/>
      <protection hidden="1"/>
    </xf>
    <xf numFmtId="3" fontId="55" fillId="4" borderId="9" xfId="7" applyNumberFormat="1" applyFont="1" applyFill="1" applyBorder="1" applyAlignment="1" applyProtection="1">
      <alignment vertical="center"/>
      <protection hidden="1"/>
    </xf>
    <xf numFmtId="0" fontId="52" fillId="4" borderId="65" xfId="7" applyFont="1" applyFill="1" applyBorder="1" applyAlignment="1" applyProtection="1">
      <alignment wrapText="1"/>
      <protection hidden="1"/>
    </xf>
    <xf numFmtId="0" fontId="55" fillId="4" borderId="5" xfId="7" applyFont="1" applyFill="1" applyBorder="1" applyAlignment="1" applyProtection="1">
      <alignment horizontal="center" vertical="center"/>
      <protection hidden="1"/>
    </xf>
    <xf numFmtId="0" fontId="55" fillId="4" borderId="65" xfId="7" applyFont="1" applyFill="1" applyBorder="1" applyAlignment="1" applyProtection="1">
      <alignment wrapText="1"/>
      <protection hidden="1"/>
    </xf>
    <xf numFmtId="4" fontId="52" fillId="2" borderId="92" xfId="7" applyNumberFormat="1" applyFont="1" applyFill="1" applyBorder="1" applyAlignment="1" applyProtection="1">
      <alignment vertical="center"/>
      <protection locked="0" hidden="1"/>
    </xf>
    <xf numFmtId="164" fontId="52" fillId="4" borderId="55" xfId="7" applyNumberFormat="1" applyFont="1" applyFill="1" applyBorder="1" applyAlignment="1" applyProtection="1">
      <alignment vertical="center"/>
      <protection hidden="1"/>
    </xf>
    <xf numFmtId="4" fontId="55" fillId="2" borderId="9" xfId="7" applyNumberFormat="1" applyFont="1" applyFill="1" applyBorder="1" applyAlignment="1" applyProtection="1">
      <alignment vertical="center"/>
      <protection locked="0" hidden="1"/>
    </xf>
    <xf numFmtId="0" fontId="55" fillId="4" borderId="16" xfId="7" applyFont="1" applyFill="1" applyBorder="1" applyAlignment="1" applyProtection="1">
      <alignment vertical="center" wrapText="1"/>
      <protection hidden="1"/>
    </xf>
    <xf numFmtId="4" fontId="52" fillId="2" borderId="59" xfId="7" applyNumberFormat="1" applyFont="1" applyFill="1" applyBorder="1" applyAlignment="1" applyProtection="1">
      <alignment vertical="center"/>
      <protection locked="0" hidden="1"/>
    </xf>
    <xf numFmtId="0" fontId="52" fillId="5" borderId="37" xfId="7" applyFont="1" applyFill="1" applyBorder="1" applyAlignment="1" applyProtection="1">
      <alignment horizontal="center" vertical="center"/>
      <protection hidden="1"/>
    </xf>
    <xf numFmtId="0" fontId="55" fillId="0" borderId="65" xfId="7" applyFont="1" applyBorder="1" applyAlignment="1" applyProtection="1">
      <alignment wrapText="1"/>
      <protection hidden="1"/>
    </xf>
    <xf numFmtId="0" fontId="52" fillId="0" borderId="15" xfId="7" applyFont="1" applyBorder="1" applyAlignment="1" applyProtection="1">
      <alignment horizontal="center" vertical="center"/>
      <protection hidden="1"/>
    </xf>
    <xf numFmtId="0" fontId="52" fillId="0" borderId="65" xfId="7" applyFont="1" applyBorder="1" applyAlignment="1" applyProtection="1">
      <alignment wrapText="1"/>
      <protection hidden="1"/>
    </xf>
    <xf numFmtId="0" fontId="52" fillId="4" borderId="21" xfId="7" applyFont="1" applyFill="1" applyBorder="1" applyAlignment="1" applyProtection="1">
      <alignment wrapText="1"/>
      <protection hidden="1"/>
    </xf>
    <xf numFmtId="0" fontId="52" fillId="4" borderId="40" xfId="7" applyFont="1" applyFill="1" applyBorder="1" applyAlignment="1" applyProtection="1">
      <alignment horizontal="center" vertical="center"/>
      <protection hidden="1"/>
    </xf>
    <xf numFmtId="3" fontId="55" fillId="4" borderId="26" xfId="7" applyNumberFormat="1" applyFont="1" applyFill="1" applyBorder="1" applyAlignment="1" applyProtection="1">
      <alignment vertical="center"/>
      <protection hidden="1"/>
    </xf>
    <xf numFmtId="4" fontId="52" fillId="2" borderId="26" xfId="7" applyNumberFormat="1" applyFont="1" applyFill="1" applyBorder="1" applyAlignment="1" applyProtection="1">
      <alignment vertical="center"/>
      <protection locked="0" hidden="1"/>
    </xf>
    <xf numFmtId="164" fontId="52" fillId="4" borderId="54" xfId="7" applyNumberFormat="1" applyFont="1" applyFill="1" applyBorder="1" applyAlignment="1" applyProtection="1">
      <alignment vertical="center"/>
      <protection hidden="1"/>
    </xf>
    <xf numFmtId="0" fontId="52" fillId="4" borderId="22" xfId="7" applyFont="1" applyFill="1" applyBorder="1" applyAlignment="1" applyProtection="1">
      <alignment wrapText="1"/>
      <protection hidden="1"/>
    </xf>
    <xf numFmtId="3" fontId="55" fillId="0" borderId="31" xfId="7" applyNumberFormat="1" applyFont="1" applyBorder="1" applyAlignment="1" applyProtection="1">
      <alignment vertical="center"/>
      <protection hidden="1"/>
    </xf>
    <xf numFmtId="4" fontId="52" fillId="2" borderId="104" xfId="7" applyNumberFormat="1" applyFont="1" applyFill="1" applyBorder="1" applyAlignment="1" applyProtection="1">
      <alignment vertical="center"/>
      <protection locked="0" hidden="1"/>
    </xf>
    <xf numFmtId="0" fontId="55" fillId="4" borderId="6" xfId="7" applyFont="1" applyFill="1" applyBorder="1" applyAlignment="1" applyProtection="1">
      <alignment wrapText="1"/>
      <protection hidden="1"/>
    </xf>
    <xf numFmtId="0" fontId="52" fillId="4" borderId="110" xfId="7" applyFont="1" applyFill="1" applyBorder="1" applyAlignment="1" applyProtection="1">
      <alignment horizontal="center" vertical="center"/>
      <protection hidden="1"/>
    </xf>
    <xf numFmtId="3" fontId="55" fillId="2" borderId="31" xfId="7" applyNumberFormat="1" applyFont="1" applyFill="1" applyBorder="1" applyAlignment="1" applyProtection="1">
      <alignment vertical="center"/>
      <protection locked="0" hidden="1"/>
    </xf>
    <xf numFmtId="164" fontId="52" fillId="4" borderId="41" xfId="7" applyNumberFormat="1" applyFont="1" applyFill="1" applyBorder="1" applyAlignment="1" applyProtection="1">
      <alignment vertical="center"/>
      <protection hidden="1"/>
    </xf>
    <xf numFmtId="0" fontId="54" fillId="0" borderId="43" xfId="7" applyFont="1" applyBorder="1" applyAlignment="1" applyProtection="1">
      <alignment horizontal="left" vertical="top"/>
      <protection hidden="1"/>
    </xf>
    <xf numFmtId="0" fontId="52" fillId="4" borderId="37" xfId="7" applyFont="1" applyFill="1" applyBorder="1" applyAlignment="1" applyProtection="1">
      <alignment wrapText="1"/>
      <protection hidden="1"/>
    </xf>
    <xf numFmtId="0" fontId="52" fillId="4" borderId="37" xfId="7" applyFont="1" applyFill="1" applyBorder="1" applyAlignment="1" applyProtection="1">
      <alignment horizontal="center" vertical="center"/>
      <protection hidden="1"/>
    </xf>
    <xf numFmtId="0" fontId="52" fillId="4" borderId="37" xfId="7" applyFont="1" applyFill="1" applyBorder="1" applyAlignment="1" applyProtection="1">
      <alignment vertical="center"/>
      <protection hidden="1"/>
    </xf>
    <xf numFmtId="2" fontId="52" fillId="4" borderId="37" xfId="7" applyNumberFormat="1" applyFont="1" applyFill="1" applyBorder="1" applyAlignment="1" applyProtection="1">
      <alignment vertical="center"/>
      <protection hidden="1"/>
    </xf>
    <xf numFmtId="2" fontId="52" fillId="4" borderId="38" xfId="7" applyNumberFormat="1" applyFont="1" applyFill="1" applyBorder="1" applyAlignment="1" applyProtection="1">
      <alignment vertical="center"/>
      <protection hidden="1"/>
    </xf>
    <xf numFmtId="0" fontId="52" fillId="4" borderId="58" xfId="7" applyFont="1" applyFill="1" applyBorder="1" applyProtection="1">
      <protection hidden="1"/>
    </xf>
    <xf numFmtId="0" fontId="53" fillId="4" borderId="8" xfId="2" applyFont="1" applyFill="1" applyBorder="1" applyAlignment="1" applyProtection="1">
      <alignment horizontal="left" vertical="center"/>
      <protection hidden="1"/>
    </xf>
    <xf numFmtId="0" fontId="52" fillId="4" borderId="11" xfId="7" applyFont="1" applyFill="1" applyBorder="1" applyAlignment="1" applyProtection="1">
      <alignment horizontal="center" vertical="center"/>
      <protection hidden="1"/>
    </xf>
    <xf numFmtId="0" fontId="52" fillId="4" borderId="12" xfId="7" applyFont="1" applyFill="1" applyBorder="1" applyAlignment="1" applyProtection="1">
      <alignment vertical="center"/>
      <protection hidden="1"/>
    </xf>
    <xf numFmtId="2" fontId="52" fillId="4" borderId="12" xfId="7" applyNumberFormat="1" applyFont="1" applyFill="1" applyBorder="1" applyAlignment="1" applyProtection="1">
      <alignment vertical="center"/>
      <protection hidden="1"/>
    </xf>
    <xf numFmtId="164" fontId="51" fillId="3" borderId="8" xfId="7" applyNumberFormat="1" applyFont="1" applyFill="1" applyBorder="1" applyAlignment="1" applyProtection="1">
      <alignment vertical="center"/>
      <protection hidden="1"/>
    </xf>
    <xf numFmtId="0" fontId="6" fillId="0" borderId="0" xfId="6" applyFont="1" applyAlignment="1" applyProtection="1">
      <alignment vertical="center"/>
      <protection hidden="1"/>
    </xf>
    <xf numFmtId="0" fontId="6" fillId="4" borderId="0" xfId="7" applyFont="1" applyFill="1" applyProtection="1">
      <protection hidden="1"/>
    </xf>
    <xf numFmtId="0" fontId="48" fillId="4" borderId="0" xfId="0" applyFont="1" applyFill="1" applyAlignment="1" applyProtection="1">
      <alignment vertical="center"/>
      <protection hidden="1"/>
    </xf>
    <xf numFmtId="0" fontId="37" fillId="4" borderId="0" xfId="0" applyFont="1" applyFill="1" applyAlignment="1" applyProtection="1">
      <alignment vertical="center"/>
      <protection hidden="1"/>
    </xf>
    <xf numFmtId="0" fontId="50" fillId="4" borderId="0" xfId="0" applyFont="1" applyFill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0" fontId="6" fillId="0" borderId="0" xfId="6" applyFont="1" applyProtection="1">
      <protection hidden="1"/>
    </xf>
    <xf numFmtId="0" fontId="7" fillId="0" borderId="0" xfId="6" applyFont="1" applyFill="1" applyBorder="1" applyAlignment="1" applyProtection="1">
      <alignment vertical="center"/>
      <protection locked="0"/>
    </xf>
    <xf numFmtId="0" fontId="7" fillId="0" borderId="0" xfId="7" applyProtection="1">
      <protection locked="0"/>
    </xf>
    <xf numFmtId="0" fontId="10" fillId="0" borderId="0" xfId="6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0" xfId="6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7" fillId="0" borderId="105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right" wrapText="1"/>
    </xf>
    <xf numFmtId="0" fontId="38" fillId="0" borderId="0" xfId="0" applyFont="1" applyAlignment="1" applyProtection="1">
      <alignment horizontal="center" vertical="center" wrapText="1"/>
    </xf>
    <xf numFmtId="0" fontId="49" fillId="0" borderId="0" xfId="0" applyFont="1" applyAlignment="1" applyProtection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9" fillId="0" borderId="0" xfId="6" applyFont="1" applyBorder="1" applyAlignment="1" applyProtection="1"/>
    <xf numFmtId="0" fontId="10" fillId="0" borderId="0" xfId="6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center" vertical="center"/>
    </xf>
    <xf numFmtId="0" fontId="13" fillId="0" borderId="12" xfId="6" applyFont="1" applyFill="1" applyBorder="1" applyAlignment="1" applyProtection="1"/>
    <xf numFmtId="0" fontId="14" fillId="0" borderId="7" xfId="6" applyFont="1" applyFill="1" applyBorder="1" applyAlignment="1" applyProtection="1">
      <alignment horizontal="center" vertical="center" wrapText="1"/>
    </xf>
    <xf numFmtId="0" fontId="14" fillId="0" borderId="6" xfId="6" applyFont="1" applyFill="1" applyBorder="1" applyAlignment="1" applyProtection="1">
      <alignment horizontal="center" vertical="center" wrapText="1"/>
    </xf>
    <xf numFmtId="0" fontId="14" fillId="0" borderId="8" xfId="6" applyFont="1" applyFill="1" applyBorder="1" applyAlignment="1" applyProtection="1">
      <alignment horizontal="center" vertical="center" wrapText="1"/>
    </xf>
    <xf numFmtId="0" fontId="14" fillId="0" borderId="2" xfId="6" applyFont="1" applyFill="1" applyBorder="1" applyAlignment="1" applyProtection="1">
      <alignment horizontal="center" vertical="center"/>
    </xf>
    <xf numFmtId="0" fontId="14" fillId="0" borderId="0" xfId="6" applyFont="1" applyFill="1" applyBorder="1" applyAlignment="1" applyProtection="1">
      <alignment horizontal="center" vertical="center"/>
    </xf>
    <xf numFmtId="0" fontId="14" fillId="0" borderId="35" xfId="6" applyFont="1" applyFill="1" applyBorder="1" applyAlignment="1" applyProtection="1">
      <alignment horizontal="center" vertical="center"/>
    </xf>
    <xf numFmtId="0" fontId="14" fillId="0" borderId="43" xfId="6" applyFont="1" applyFill="1" applyBorder="1" applyAlignment="1" applyProtection="1">
      <alignment horizontal="center" vertical="center"/>
    </xf>
    <xf numFmtId="0" fontId="14" fillId="0" borderId="37" xfId="6" applyFont="1" applyFill="1" applyBorder="1" applyAlignment="1" applyProtection="1">
      <alignment horizontal="center" vertical="center"/>
    </xf>
    <xf numFmtId="0" fontId="14" fillId="0" borderId="38" xfId="6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  <protection locked="0"/>
    </xf>
    <xf numFmtId="0" fontId="6" fillId="0" borderId="0" xfId="6" applyFont="1" applyAlignment="1" applyProtection="1">
      <alignment horizontal="center"/>
      <protection locked="0"/>
    </xf>
    <xf numFmtId="0" fontId="13" fillId="0" borderId="0" xfId="6" applyFont="1" applyAlignment="1" applyProtection="1">
      <alignment horizontal="center"/>
      <protection locked="0"/>
    </xf>
    <xf numFmtId="0" fontId="7" fillId="0" borderId="105" xfId="0" applyFont="1" applyBorder="1" applyAlignment="1" applyProtection="1">
      <alignment horizontal="center"/>
      <protection locked="0"/>
    </xf>
    <xf numFmtId="0" fontId="6" fillId="0" borderId="8" xfId="6" applyFont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wrapText="1"/>
    </xf>
    <xf numFmtId="0" fontId="7" fillId="0" borderId="0" xfId="6" applyFont="1" applyAlignment="1" applyProtection="1">
      <alignment wrapText="1"/>
    </xf>
    <xf numFmtId="0" fontId="19" fillId="0" borderId="0" xfId="57" applyFont="1" applyAlignment="1" applyProtection="1">
      <alignment horizontal="center" vertical="center"/>
    </xf>
    <xf numFmtId="0" fontId="12" fillId="0" borderId="0" xfId="57" applyFont="1" applyAlignment="1" applyProtection="1">
      <alignment horizontal="center" vertical="center"/>
    </xf>
    <xf numFmtId="0" fontId="6" fillId="0" borderId="0" xfId="6" applyFont="1" applyFill="1" applyBorder="1" applyAlignment="1" applyProtection="1"/>
    <xf numFmtId="0" fontId="6" fillId="0" borderId="0" xfId="6" applyFont="1" applyAlignment="1" applyProtection="1"/>
    <xf numFmtId="0" fontId="14" fillId="0" borderId="1" xfId="6" applyFont="1" applyFill="1" applyBorder="1" applyAlignment="1" applyProtection="1">
      <alignment horizontal="center" vertical="center"/>
    </xf>
    <xf numFmtId="0" fontId="7" fillId="0" borderId="23" xfId="57" applyFont="1" applyBorder="1" applyAlignment="1" applyProtection="1">
      <alignment horizontal="center" vertical="center"/>
    </xf>
    <xf numFmtId="0" fontId="7" fillId="0" borderId="33" xfId="57" applyFont="1" applyBorder="1" applyAlignment="1" applyProtection="1">
      <alignment horizontal="center" vertical="center"/>
    </xf>
    <xf numFmtId="0" fontId="7" fillId="0" borderId="11" xfId="57" applyFont="1" applyBorder="1" applyAlignment="1" applyProtection="1">
      <alignment horizontal="center" vertical="center"/>
    </xf>
    <xf numFmtId="0" fontId="7" fillId="0" borderId="12" xfId="57" applyFont="1" applyBorder="1" applyAlignment="1" applyProtection="1">
      <alignment horizontal="center" vertical="center"/>
    </xf>
    <xf numFmtId="0" fontId="7" fillId="0" borderId="36" xfId="57" applyFont="1" applyBorder="1" applyAlignment="1" applyProtection="1">
      <alignment horizontal="center" vertical="center"/>
    </xf>
    <xf numFmtId="0" fontId="6" fillId="0" borderId="17" xfId="6" applyFont="1" applyFill="1" applyBorder="1" applyAlignment="1" applyProtection="1">
      <alignment horizontal="center" vertical="center"/>
    </xf>
    <xf numFmtId="0" fontId="7" fillId="0" borderId="58" xfId="57" applyFont="1" applyBorder="1" applyAlignment="1" applyProtection="1">
      <alignment horizontal="center" vertical="center"/>
    </xf>
    <xf numFmtId="0" fontId="51" fillId="4" borderId="1" xfId="7" applyFont="1" applyFill="1" applyBorder="1" applyAlignment="1" applyProtection="1">
      <alignment horizontal="center" vertical="center"/>
      <protection hidden="1"/>
    </xf>
    <xf numFmtId="0" fontId="54" fillId="0" borderId="2" xfId="7" applyFont="1" applyBorder="1" applyAlignment="1" applyProtection="1">
      <alignment horizontal="center" vertical="center"/>
      <protection hidden="1"/>
    </xf>
    <xf numFmtId="0" fontId="54" fillId="0" borderId="11" xfId="7" applyFont="1" applyBorder="1" applyAlignment="1" applyProtection="1">
      <alignment horizontal="center" vertical="center"/>
      <protection hidden="1"/>
    </xf>
    <xf numFmtId="0" fontId="51" fillId="4" borderId="7" xfId="7" applyFont="1" applyFill="1" applyBorder="1" applyAlignment="1" applyProtection="1">
      <alignment horizontal="center" vertical="center"/>
      <protection hidden="1"/>
    </xf>
    <xf numFmtId="0" fontId="54" fillId="0" borderId="6" xfId="7" applyFont="1" applyBorder="1" applyAlignment="1" applyProtection="1">
      <alignment horizontal="center" vertical="center"/>
      <protection hidden="1"/>
    </xf>
    <xf numFmtId="0" fontId="54" fillId="0" borderId="8" xfId="7" applyFont="1" applyBorder="1" applyAlignment="1" applyProtection="1">
      <alignment horizontal="center" vertical="center"/>
      <protection hidden="1"/>
    </xf>
    <xf numFmtId="0" fontId="51" fillId="4" borderId="6" xfId="7" applyFont="1" applyFill="1" applyBorder="1" applyAlignment="1" applyProtection="1">
      <alignment horizontal="center" vertical="center"/>
      <protection hidden="1"/>
    </xf>
    <xf numFmtId="0" fontId="10" fillId="0" borderId="1" xfId="6" applyFont="1" applyFill="1" applyBorder="1" applyAlignment="1" applyProtection="1">
      <alignment horizontal="center" vertical="center"/>
    </xf>
    <xf numFmtId="0" fontId="10" fillId="0" borderId="23" xfId="6" applyFont="1" applyFill="1" applyBorder="1" applyAlignment="1" applyProtection="1">
      <alignment horizontal="center" vertical="center"/>
    </xf>
    <xf numFmtId="0" fontId="10" fillId="0" borderId="2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19" fillId="0" borderId="0" xfId="6" applyFont="1" applyFill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4" fillId="0" borderId="7" xfId="6" applyFont="1" applyFill="1" applyBorder="1" applyAlignment="1" applyProtection="1">
      <alignment horizontal="center" vertical="center"/>
    </xf>
    <xf numFmtId="0" fontId="14" fillId="0" borderId="6" xfId="6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8" fillId="0" borderId="0" xfId="6" applyFont="1" applyBorder="1" applyAlignment="1" applyProtection="1"/>
    <xf numFmtId="0" fontId="14" fillId="0" borderId="18" xfId="6" applyFont="1" applyFill="1" applyBorder="1" applyAlignment="1" applyProtection="1">
      <alignment horizontal="center" vertical="center"/>
    </xf>
    <xf numFmtId="0" fontId="6" fillId="0" borderId="59" xfId="0" applyFont="1" applyBorder="1" applyAlignment="1" applyProtection="1">
      <alignment horizontal="center" vertical="center"/>
    </xf>
    <xf numFmtId="0" fontId="37" fillId="40" borderId="25" xfId="0" applyFont="1" applyFill="1" applyBorder="1" applyAlignment="1" applyProtection="1">
      <alignment horizontal="center" vertical="center" wrapText="1"/>
      <protection locked="0"/>
    </xf>
    <xf numFmtId="0" fontId="37" fillId="40" borderId="3" xfId="0" applyFont="1" applyFill="1" applyBorder="1" applyAlignment="1" applyProtection="1">
      <alignment horizontal="center" vertical="center" wrapText="1"/>
      <protection locked="0"/>
    </xf>
    <xf numFmtId="0" fontId="37" fillId="40" borderId="30" xfId="0" applyFont="1" applyFill="1" applyBorder="1" applyAlignment="1" applyProtection="1">
      <alignment horizontal="center" vertical="center" wrapText="1"/>
      <protection locked="0"/>
    </xf>
    <xf numFmtId="0" fontId="37" fillId="40" borderId="44" xfId="0" applyFont="1" applyFill="1" applyBorder="1" applyAlignment="1" applyProtection="1">
      <alignment horizontal="center" vertical="center" wrapText="1"/>
      <protection locked="0"/>
    </xf>
    <xf numFmtId="0" fontId="37" fillId="40" borderId="26" xfId="0" applyFont="1" applyFill="1" applyBorder="1" applyAlignment="1" applyProtection="1">
      <alignment horizontal="center" vertical="center" wrapText="1"/>
      <protection locked="0"/>
    </xf>
    <xf numFmtId="0" fontId="37" fillId="40" borderId="27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left"/>
    </xf>
    <xf numFmtId="0" fontId="7" fillId="0" borderId="0" xfId="0" applyFont="1" applyAlignment="1" applyProtection="1">
      <alignment vertical="center" wrapText="1"/>
    </xf>
    <xf numFmtId="0" fontId="37" fillId="40" borderId="91" xfId="0" applyFont="1" applyFill="1" applyBorder="1" applyAlignment="1" applyProtection="1">
      <alignment horizontal="center" vertical="center" wrapText="1"/>
      <protection locked="0"/>
    </xf>
    <xf numFmtId="0" fontId="37" fillId="40" borderId="92" xfId="0" applyFont="1" applyFill="1" applyBorder="1" applyAlignment="1" applyProtection="1">
      <alignment horizontal="center" vertical="center" wrapText="1"/>
      <protection locked="0"/>
    </xf>
    <xf numFmtId="0" fontId="37" fillId="40" borderId="42" xfId="0" applyFont="1" applyFill="1" applyBorder="1" applyAlignment="1" applyProtection="1">
      <alignment horizontal="center" vertical="center" wrapText="1"/>
      <protection locked="0"/>
    </xf>
    <xf numFmtId="49" fontId="14" fillId="0" borderId="10" xfId="6" applyNumberFormat="1" applyFont="1" applyFill="1" applyBorder="1" applyAlignment="1" applyProtection="1">
      <alignment horizontal="center" vertical="center"/>
    </xf>
    <xf numFmtId="164" fontId="14" fillId="39" borderId="28" xfId="6" applyNumberFormat="1" applyFont="1" applyFill="1" applyBorder="1" applyAlignment="1" applyProtection="1">
      <alignment vertical="center"/>
    </xf>
    <xf numFmtId="49" fontId="14" fillId="0" borderId="13" xfId="6" applyNumberFormat="1" applyFont="1" applyFill="1" applyBorder="1" applyAlignment="1" applyProtection="1">
      <alignment horizontal="center"/>
    </xf>
    <xf numFmtId="49" fontId="6" fillId="0" borderId="114" xfId="6" applyNumberFormat="1" applyFont="1" applyFill="1" applyBorder="1" applyAlignment="1" applyProtection="1">
      <alignment horizontal="right" vertical="center"/>
    </xf>
    <xf numFmtId="49" fontId="6" fillId="0" borderId="114" xfId="6" applyNumberFormat="1" applyFont="1" applyFill="1" applyBorder="1" applyAlignment="1" applyProtection="1">
      <alignment horizontal="justify" vertical="center" wrapText="1"/>
    </xf>
    <xf numFmtId="3" fontId="13" fillId="2" borderId="115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16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17" xfId="6" applyNumberFormat="1" applyFont="1" applyFill="1" applyBorder="1" applyAlignment="1" applyProtection="1">
      <alignment horizontal="center" vertical="center" wrapText="1"/>
      <protection locked="0"/>
    </xf>
    <xf numFmtId="164" fontId="6" fillId="0" borderId="55" xfId="6" applyNumberFormat="1" applyFont="1" applyFill="1" applyBorder="1" applyAlignment="1" applyProtection="1">
      <alignment vertical="center"/>
    </xf>
  </cellXfs>
  <cellStyles count="63">
    <cellStyle name="20 % - zvýraznenie1" xfId="30" builtinId="30" customBuiltin="1"/>
    <cellStyle name="20 % - zvýraznenie2" xfId="34" builtinId="34" customBuiltin="1"/>
    <cellStyle name="20 % - zvýraznenie3" xfId="38" builtinId="38" customBuiltin="1"/>
    <cellStyle name="20 % - zvýraznenie4" xfId="42" builtinId="42" customBuiltin="1"/>
    <cellStyle name="20 % - zvýraznenie5" xfId="46" builtinId="46" customBuiltin="1"/>
    <cellStyle name="20 % - zvýraznenie6" xfId="50" builtinId="50" customBuiltin="1"/>
    <cellStyle name="40 % - zvýraznenie1" xfId="31" builtinId="31" customBuiltin="1"/>
    <cellStyle name="40 % - zvýraznenie2" xfId="35" builtinId="35" customBuiltin="1"/>
    <cellStyle name="40 % - zvýraznenie3" xfId="39" builtinId="39" customBuiltin="1"/>
    <cellStyle name="40 % - zvýraznenie4" xfId="43" builtinId="43" customBuiltin="1"/>
    <cellStyle name="40 % - zvýraznenie5" xfId="47" builtinId="47" customBuiltin="1"/>
    <cellStyle name="40 % - zvýraznenie6" xfId="51" builtinId="51" customBuiltin="1"/>
    <cellStyle name="60 % - zvýraznenie1" xfId="32" builtinId="32" customBuiltin="1"/>
    <cellStyle name="60 % - zvýraznenie2" xfId="36" builtinId="36" customBuiltin="1"/>
    <cellStyle name="60 % - zvýraznenie3" xfId="40" builtinId="40" customBuiltin="1"/>
    <cellStyle name="60 % - zvýraznenie4" xfId="44" builtinId="44" customBuiltin="1"/>
    <cellStyle name="60 % - zvýraznenie5" xfId="48" builtinId="48" customBuiltin="1"/>
    <cellStyle name="60 % - zvýraznenie6" xfId="52" builtinId="52" customBuiltin="1"/>
    <cellStyle name="Dobrá" xfId="18" builtinId="26" customBuiltin="1"/>
    <cellStyle name="Hypertextové prepojenie" xfId="60" builtinId="8"/>
    <cellStyle name="Kontrolná bunka" xfId="25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ov" xfId="13" builtinId="15" customBuiltin="1"/>
    <cellStyle name="Neutrálna" xfId="20" builtinId="28" customBuiltin="1"/>
    <cellStyle name="Normálna" xfId="0" builtinId="0" customBuiltin="1"/>
    <cellStyle name="Normálna 2" xfId="58" xr:uid="{00000000-0005-0000-0000-00001B000000}"/>
    <cellStyle name="Normálna 2 2" xfId="57" xr:uid="{00000000-0005-0000-0000-00001C000000}"/>
    <cellStyle name="Normálna 3" xfId="59" xr:uid="{00000000-0005-0000-0000-00001D000000}"/>
    <cellStyle name="Normálna 4" xfId="61" xr:uid="{00000000-0005-0000-0000-00001E000000}"/>
    <cellStyle name="Normálna 5" xfId="62" xr:uid="{7D40B0B3-E570-4811-94DD-35333DD720A0}"/>
    <cellStyle name="normálne 2" xfId="1" xr:uid="{00000000-0005-0000-0000-00001F000000}"/>
    <cellStyle name="normálne 2 2" xfId="2" xr:uid="{00000000-0005-0000-0000-000020000000}"/>
    <cellStyle name="normálne 2 3" xfId="53" xr:uid="{00000000-0005-0000-0000-000021000000}"/>
    <cellStyle name="normálne 3" xfId="3" xr:uid="{00000000-0005-0000-0000-000022000000}"/>
    <cellStyle name="normálne 3 2" xfId="4" xr:uid="{00000000-0005-0000-0000-000023000000}"/>
    <cellStyle name="normálne 3 2 2" xfId="5" xr:uid="{00000000-0005-0000-0000-000024000000}"/>
    <cellStyle name="normálne 3 2 2 2" xfId="7" xr:uid="{00000000-0005-0000-0000-000025000000}"/>
    <cellStyle name="normálne 3 2 3" xfId="55" xr:uid="{00000000-0005-0000-0000-000026000000}"/>
    <cellStyle name="normálne 3_B2 Spôsob určenia ceny - Tabuľky 1-11" xfId="8" xr:uid="{00000000-0005-0000-0000-000027000000}"/>
    <cellStyle name="normálne 4" xfId="9" xr:uid="{00000000-0005-0000-0000-000028000000}"/>
    <cellStyle name="normálne 4 2" xfId="10" xr:uid="{00000000-0005-0000-0000-000029000000}"/>
    <cellStyle name="normálne 4 2 2" xfId="11" xr:uid="{00000000-0005-0000-0000-00002A000000}"/>
    <cellStyle name="normální 2" xfId="6" xr:uid="{00000000-0005-0000-0000-00002B000000}"/>
    <cellStyle name="percentá 2" xfId="12" xr:uid="{00000000-0005-0000-0000-00002C000000}"/>
    <cellStyle name="Poznámka 2" xfId="56" xr:uid="{00000000-0005-0000-0000-00002D000000}"/>
    <cellStyle name="Poznámka 3" xfId="54" xr:uid="{00000000-0005-0000-0000-00002E000000}"/>
    <cellStyle name="Prepojená bunka" xfId="24" builtinId="24" customBuiltin="1"/>
    <cellStyle name="Spolu" xfId="28" builtinId="25" customBuiltin="1"/>
    <cellStyle name="Text upozornenia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etľujúci text" xfId="27" builtinId="53" customBuiltin="1"/>
    <cellStyle name="Zlá" xfId="19" builtinId="27" customBuiltin="1"/>
    <cellStyle name="Zvýraznenie1" xfId="29" builtinId="29" customBuiltin="1"/>
    <cellStyle name="Zvýraznenie2" xfId="33" builtinId="33" customBuiltin="1"/>
    <cellStyle name="Zvýraznenie3" xfId="37" builtinId="37" customBuiltin="1"/>
    <cellStyle name="Zvýraznenie4" xfId="41" builtinId="41" customBuiltin="1"/>
    <cellStyle name="Zvýraznenie5" xfId="45" builtinId="45" customBuiltin="1"/>
    <cellStyle name="Zvýraznenie6" xfId="49" builtinId="49" customBuiltin="1"/>
  </cellStyles>
  <dxfs count="0"/>
  <tableStyles count="0" defaultTableStyle="TableStyleMedium9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tabSelected="1" zoomScaleNormal="100" workbookViewId="0">
      <selection activeCell="G20" sqref="G20"/>
    </sheetView>
  </sheetViews>
  <sheetFormatPr defaultRowHeight="13.2" x14ac:dyDescent="0.25"/>
  <sheetData>
    <row r="1" spans="1:9" ht="27.75" customHeight="1" x14ac:dyDescent="0.25">
      <c r="G1" s="395" t="s">
        <v>72</v>
      </c>
      <c r="H1" s="395"/>
      <c r="I1" s="395"/>
    </row>
    <row r="2" spans="1:9" ht="54.75" customHeight="1" x14ac:dyDescent="0.25"/>
    <row r="3" spans="1:9" ht="141" customHeight="1" x14ac:dyDescent="0.25">
      <c r="A3" s="396" t="s">
        <v>273</v>
      </c>
      <c r="B3" s="397"/>
      <c r="C3" s="397"/>
      <c r="D3" s="397"/>
      <c r="E3" s="397"/>
      <c r="F3" s="397"/>
      <c r="G3" s="397"/>
      <c r="H3" s="397"/>
      <c r="I3" s="397"/>
    </row>
    <row r="4" spans="1:9" ht="39" customHeight="1" x14ac:dyDescent="0.25"/>
    <row r="5" spans="1:9" ht="24.75" customHeight="1" x14ac:dyDescent="0.25"/>
    <row r="6" spans="1:9" ht="25.5" customHeight="1" x14ac:dyDescent="0.25"/>
    <row r="7" spans="1:9" ht="20.25" customHeight="1" x14ac:dyDescent="0.25"/>
    <row r="8" spans="1:9" ht="65.25" customHeight="1" x14ac:dyDescent="0.25">
      <c r="A8" s="398" t="s">
        <v>71</v>
      </c>
      <c r="B8" s="398"/>
      <c r="C8" s="398"/>
      <c r="D8" s="398"/>
      <c r="E8" s="398"/>
      <c r="F8" s="398"/>
      <c r="G8" s="398"/>
      <c r="H8" s="398"/>
      <c r="I8" s="398"/>
    </row>
    <row r="9" spans="1:9" ht="30" customHeight="1" x14ac:dyDescent="0.25"/>
    <row r="10" spans="1:9" ht="45.75" customHeight="1" x14ac:dyDescent="0.25">
      <c r="A10" s="399" t="s">
        <v>276</v>
      </c>
      <c r="B10" s="400"/>
      <c r="C10" s="400"/>
      <c r="D10" s="400"/>
      <c r="E10" s="400"/>
      <c r="F10" s="400"/>
      <c r="G10" s="400"/>
      <c r="H10" s="400"/>
      <c r="I10" s="400"/>
    </row>
  </sheetData>
  <sheetProtection algorithmName="SHA-512" hashValue="eR8tIef+e+2W0nuM28zD3up5472HF4kgkvHAIUqvhQpSXpu/nZYFdHYEY3kwV46Zu4VR8+jyGO9poaAcAMugiA==" saltValue="Y/vKqjs3/7PzUCvX3HKnwQ==" spinCount="100000" sheet="1" objects="1" scenarios="1"/>
  <mergeCells count="4">
    <mergeCell ref="G1:I1"/>
    <mergeCell ref="A3:I3"/>
    <mergeCell ref="A8:I8"/>
    <mergeCell ref="A10:I10"/>
  </mergeCells>
  <printOptions horizontalCentered="1"/>
  <pageMargins left="0.59055118110236227" right="0.59055118110236227" top="0.59055118110236227" bottom="0.59055118110236227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6"/>
  <sheetViews>
    <sheetView showGridLines="0" topLeftCell="A14" workbookViewId="0">
      <selection activeCell="E5" sqref="E5"/>
    </sheetView>
  </sheetViews>
  <sheetFormatPr defaultRowHeight="10.199999999999999" x14ac:dyDescent="0.2"/>
  <cols>
    <col min="1" max="3" width="4.6640625" style="6" customWidth="1"/>
    <col min="4" max="4" width="50.6640625" style="6" customWidth="1"/>
    <col min="5" max="8" width="12.6640625" style="6" customWidth="1"/>
    <col min="9" max="9" width="17.6640625" style="6" customWidth="1"/>
    <col min="10" max="257" width="9.109375" style="6"/>
    <col min="258" max="259" width="4.6640625" style="6" customWidth="1"/>
    <col min="260" max="260" width="45.6640625" style="6" customWidth="1"/>
    <col min="261" max="264" width="13.6640625" style="6" customWidth="1"/>
    <col min="265" max="265" width="19.6640625" style="6" customWidth="1"/>
    <col min="266" max="513" width="9.109375" style="6"/>
    <col min="514" max="515" width="4.6640625" style="6" customWidth="1"/>
    <col min="516" max="516" width="45.6640625" style="6" customWidth="1"/>
    <col min="517" max="520" width="13.6640625" style="6" customWidth="1"/>
    <col min="521" max="521" width="19.6640625" style="6" customWidth="1"/>
    <col min="522" max="769" width="9.109375" style="6"/>
    <col min="770" max="771" width="4.6640625" style="6" customWidth="1"/>
    <col min="772" max="772" width="45.6640625" style="6" customWidth="1"/>
    <col min="773" max="776" width="13.6640625" style="6" customWidth="1"/>
    <col min="777" max="777" width="19.6640625" style="6" customWidth="1"/>
    <col min="778" max="1025" width="9.109375" style="6"/>
    <col min="1026" max="1027" width="4.6640625" style="6" customWidth="1"/>
    <col min="1028" max="1028" width="45.6640625" style="6" customWidth="1"/>
    <col min="1029" max="1032" width="13.6640625" style="6" customWidth="1"/>
    <col min="1033" max="1033" width="19.6640625" style="6" customWidth="1"/>
    <col min="1034" max="1281" width="9.109375" style="6"/>
    <col min="1282" max="1283" width="4.6640625" style="6" customWidth="1"/>
    <col min="1284" max="1284" width="45.6640625" style="6" customWidth="1"/>
    <col min="1285" max="1288" width="13.6640625" style="6" customWidth="1"/>
    <col min="1289" max="1289" width="19.6640625" style="6" customWidth="1"/>
    <col min="1290" max="1537" width="9.109375" style="6"/>
    <col min="1538" max="1539" width="4.6640625" style="6" customWidth="1"/>
    <col min="1540" max="1540" width="45.6640625" style="6" customWidth="1"/>
    <col min="1541" max="1544" width="13.6640625" style="6" customWidth="1"/>
    <col min="1545" max="1545" width="19.6640625" style="6" customWidth="1"/>
    <col min="1546" max="1793" width="9.109375" style="6"/>
    <col min="1794" max="1795" width="4.6640625" style="6" customWidth="1"/>
    <col min="1796" max="1796" width="45.6640625" style="6" customWidth="1"/>
    <col min="1797" max="1800" width="13.6640625" style="6" customWidth="1"/>
    <col min="1801" max="1801" width="19.6640625" style="6" customWidth="1"/>
    <col min="1802" max="2049" width="9.109375" style="6"/>
    <col min="2050" max="2051" width="4.6640625" style="6" customWidth="1"/>
    <col min="2052" max="2052" width="45.6640625" style="6" customWidth="1"/>
    <col min="2053" max="2056" width="13.6640625" style="6" customWidth="1"/>
    <col min="2057" max="2057" width="19.6640625" style="6" customWidth="1"/>
    <col min="2058" max="2305" width="9.109375" style="6"/>
    <col min="2306" max="2307" width="4.6640625" style="6" customWidth="1"/>
    <col min="2308" max="2308" width="45.6640625" style="6" customWidth="1"/>
    <col min="2309" max="2312" width="13.6640625" style="6" customWidth="1"/>
    <col min="2313" max="2313" width="19.6640625" style="6" customWidth="1"/>
    <col min="2314" max="2561" width="9.109375" style="6"/>
    <col min="2562" max="2563" width="4.6640625" style="6" customWidth="1"/>
    <col min="2564" max="2564" width="45.6640625" style="6" customWidth="1"/>
    <col min="2565" max="2568" width="13.6640625" style="6" customWidth="1"/>
    <col min="2569" max="2569" width="19.6640625" style="6" customWidth="1"/>
    <col min="2570" max="2817" width="9.109375" style="6"/>
    <col min="2818" max="2819" width="4.6640625" style="6" customWidth="1"/>
    <col min="2820" max="2820" width="45.6640625" style="6" customWidth="1"/>
    <col min="2821" max="2824" width="13.6640625" style="6" customWidth="1"/>
    <col min="2825" max="2825" width="19.6640625" style="6" customWidth="1"/>
    <col min="2826" max="3073" width="9.109375" style="6"/>
    <col min="3074" max="3075" width="4.6640625" style="6" customWidth="1"/>
    <col min="3076" max="3076" width="45.6640625" style="6" customWidth="1"/>
    <col min="3077" max="3080" width="13.6640625" style="6" customWidth="1"/>
    <col min="3081" max="3081" width="19.6640625" style="6" customWidth="1"/>
    <col min="3082" max="3329" width="9.109375" style="6"/>
    <col min="3330" max="3331" width="4.6640625" style="6" customWidth="1"/>
    <col min="3332" max="3332" width="45.6640625" style="6" customWidth="1"/>
    <col min="3333" max="3336" width="13.6640625" style="6" customWidth="1"/>
    <col min="3337" max="3337" width="19.6640625" style="6" customWidth="1"/>
    <col min="3338" max="3585" width="9.109375" style="6"/>
    <col min="3586" max="3587" width="4.6640625" style="6" customWidth="1"/>
    <col min="3588" max="3588" width="45.6640625" style="6" customWidth="1"/>
    <col min="3589" max="3592" width="13.6640625" style="6" customWidth="1"/>
    <col min="3593" max="3593" width="19.6640625" style="6" customWidth="1"/>
    <col min="3594" max="3841" width="9.109375" style="6"/>
    <col min="3842" max="3843" width="4.6640625" style="6" customWidth="1"/>
    <col min="3844" max="3844" width="45.6640625" style="6" customWidth="1"/>
    <col min="3845" max="3848" width="13.6640625" style="6" customWidth="1"/>
    <col min="3849" max="3849" width="19.6640625" style="6" customWidth="1"/>
    <col min="3850" max="4097" width="9.109375" style="6"/>
    <col min="4098" max="4099" width="4.6640625" style="6" customWidth="1"/>
    <col min="4100" max="4100" width="45.6640625" style="6" customWidth="1"/>
    <col min="4101" max="4104" width="13.6640625" style="6" customWidth="1"/>
    <col min="4105" max="4105" width="19.6640625" style="6" customWidth="1"/>
    <col min="4106" max="4353" width="9.109375" style="6"/>
    <col min="4354" max="4355" width="4.6640625" style="6" customWidth="1"/>
    <col min="4356" max="4356" width="45.6640625" style="6" customWidth="1"/>
    <col min="4357" max="4360" width="13.6640625" style="6" customWidth="1"/>
    <col min="4361" max="4361" width="19.6640625" style="6" customWidth="1"/>
    <col min="4362" max="4609" width="9.109375" style="6"/>
    <col min="4610" max="4611" width="4.6640625" style="6" customWidth="1"/>
    <col min="4612" max="4612" width="45.6640625" style="6" customWidth="1"/>
    <col min="4613" max="4616" width="13.6640625" style="6" customWidth="1"/>
    <col min="4617" max="4617" width="19.6640625" style="6" customWidth="1"/>
    <col min="4618" max="4865" width="9.109375" style="6"/>
    <col min="4866" max="4867" width="4.6640625" style="6" customWidth="1"/>
    <col min="4868" max="4868" width="45.6640625" style="6" customWidth="1"/>
    <col min="4869" max="4872" width="13.6640625" style="6" customWidth="1"/>
    <col min="4873" max="4873" width="19.6640625" style="6" customWidth="1"/>
    <col min="4874" max="5121" width="9.109375" style="6"/>
    <col min="5122" max="5123" width="4.6640625" style="6" customWidth="1"/>
    <col min="5124" max="5124" width="45.6640625" style="6" customWidth="1"/>
    <col min="5125" max="5128" width="13.6640625" style="6" customWidth="1"/>
    <col min="5129" max="5129" width="19.6640625" style="6" customWidth="1"/>
    <col min="5130" max="5377" width="9.109375" style="6"/>
    <col min="5378" max="5379" width="4.6640625" style="6" customWidth="1"/>
    <col min="5380" max="5380" width="45.6640625" style="6" customWidth="1"/>
    <col min="5381" max="5384" width="13.6640625" style="6" customWidth="1"/>
    <col min="5385" max="5385" width="19.6640625" style="6" customWidth="1"/>
    <col min="5386" max="5633" width="9.109375" style="6"/>
    <col min="5634" max="5635" width="4.6640625" style="6" customWidth="1"/>
    <col min="5636" max="5636" width="45.6640625" style="6" customWidth="1"/>
    <col min="5637" max="5640" width="13.6640625" style="6" customWidth="1"/>
    <col min="5641" max="5641" width="19.6640625" style="6" customWidth="1"/>
    <col min="5642" max="5889" width="9.109375" style="6"/>
    <col min="5890" max="5891" width="4.6640625" style="6" customWidth="1"/>
    <col min="5892" max="5892" width="45.6640625" style="6" customWidth="1"/>
    <col min="5893" max="5896" width="13.6640625" style="6" customWidth="1"/>
    <col min="5897" max="5897" width="19.6640625" style="6" customWidth="1"/>
    <col min="5898" max="6145" width="9.109375" style="6"/>
    <col min="6146" max="6147" width="4.6640625" style="6" customWidth="1"/>
    <col min="6148" max="6148" width="45.6640625" style="6" customWidth="1"/>
    <col min="6149" max="6152" width="13.6640625" style="6" customWidth="1"/>
    <col min="6153" max="6153" width="19.6640625" style="6" customWidth="1"/>
    <col min="6154" max="6401" width="9.109375" style="6"/>
    <col min="6402" max="6403" width="4.6640625" style="6" customWidth="1"/>
    <col min="6404" max="6404" width="45.6640625" style="6" customWidth="1"/>
    <col min="6405" max="6408" width="13.6640625" style="6" customWidth="1"/>
    <col min="6409" max="6409" width="19.6640625" style="6" customWidth="1"/>
    <col min="6410" max="6657" width="9.109375" style="6"/>
    <col min="6658" max="6659" width="4.6640625" style="6" customWidth="1"/>
    <col min="6660" max="6660" width="45.6640625" style="6" customWidth="1"/>
    <col min="6661" max="6664" width="13.6640625" style="6" customWidth="1"/>
    <col min="6665" max="6665" width="19.6640625" style="6" customWidth="1"/>
    <col min="6666" max="6913" width="9.109375" style="6"/>
    <col min="6914" max="6915" width="4.6640625" style="6" customWidth="1"/>
    <col min="6916" max="6916" width="45.6640625" style="6" customWidth="1"/>
    <col min="6917" max="6920" width="13.6640625" style="6" customWidth="1"/>
    <col min="6921" max="6921" width="19.6640625" style="6" customWidth="1"/>
    <col min="6922" max="7169" width="9.109375" style="6"/>
    <col min="7170" max="7171" width="4.6640625" style="6" customWidth="1"/>
    <col min="7172" max="7172" width="45.6640625" style="6" customWidth="1"/>
    <col min="7173" max="7176" width="13.6640625" style="6" customWidth="1"/>
    <col min="7177" max="7177" width="19.6640625" style="6" customWidth="1"/>
    <col min="7178" max="7425" width="9.109375" style="6"/>
    <col min="7426" max="7427" width="4.6640625" style="6" customWidth="1"/>
    <col min="7428" max="7428" width="45.6640625" style="6" customWidth="1"/>
    <col min="7429" max="7432" width="13.6640625" style="6" customWidth="1"/>
    <col min="7433" max="7433" width="19.6640625" style="6" customWidth="1"/>
    <col min="7434" max="7681" width="9.109375" style="6"/>
    <col min="7682" max="7683" width="4.6640625" style="6" customWidth="1"/>
    <col min="7684" max="7684" width="45.6640625" style="6" customWidth="1"/>
    <col min="7685" max="7688" width="13.6640625" style="6" customWidth="1"/>
    <col min="7689" max="7689" width="19.6640625" style="6" customWidth="1"/>
    <col min="7690" max="7937" width="9.109375" style="6"/>
    <col min="7938" max="7939" width="4.6640625" style="6" customWidth="1"/>
    <col min="7940" max="7940" width="45.6640625" style="6" customWidth="1"/>
    <col min="7941" max="7944" width="13.6640625" style="6" customWidth="1"/>
    <col min="7945" max="7945" width="19.6640625" style="6" customWidth="1"/>
    <col min="7946" max="8193" width="9.109375" style="6"/>
    <col min="8194" max="8195" width="4.6640625" style="6" customWidth="1"/>
    <col min="8196" max="8196" width="45.6640625" style="6" customWidth="1"/>
    <col min="8197" max="8200" width="13.6640625" style="6" customWidth="1"/>
    <col min="8201" max="8201" width="19.6640625" style="6" customWidth="1"/>
    <col min="8202" max="8449" width="9.109375" style="6"/>
    <col min="8450" max="8451" width="4.6640625" style="6" customWidth="1"/>
    <col min="8452" max="8452" width="45.6640625" style="6" customWidth="1"/>
    <col min="8453" max="8456" width="13.6640625" style="6" customWidth="1"/>
    <col min="8457" max="8457" width="19.6640625" style="6" customWidth="1"/>
    <col min="8458" max="8705" width="9.109375" style="6"/>
    <col min="8706" max="8707" width="4.6640625" style="6" customWidth="1"/>
    <col min="8708" max="8708" width="45.6640625" style="6" customWidth="1"/>
    <col min="8709" max="8712" width="13.6640625" style="6" customWidth="1"/>
    <col min="8713" max="8713" width="19.6640625" style="6" customWidth="1"/>
    <col min="8714" max="8961" width="9.109375" style="6"/>
    <col min="8962" max="8963" width="4.6640625" style="6" customWidth="1"/>
    <col min="8964" max="8964" width="45.6640625" style="6" customWidth="1"/>
    <col min="8965" max="8968" width="13.6640625" style="6" customWidth="1"/>
    <col min="8969" max="8969" width="19.6640625" style="6" customWidth="1"/>
    <col min="8970" max="9217" width="9.109375" style="6"/>
    <col min="9218" max="9219" width="4.6640625" style="6" customWidth="1"/>
    <col min="9220" max="9220" width="45.6640625" style="6" customWidth="1"/>
    <col min="9221" max="9224" width="13.6640625" style="6" customWidth="1"/>
    <col min="9225" max="9225" width="19.6640625" style="6" customWidth="1"/>
    <col min="9226" max="9473" width="9.109375" style="6"/>
    <col min="9474" max="9475" width="4.6640625" style="6" customWidth="1"/>
    <col min="9476" max="9476" width="45.6640625" style="6" customWidth="1"/>
    <col min="9477" max="9480" width="13.6640625" style="6" customWidth="1"/>
    <col min="9481" max="9481" width="19.6640625" style="6" customWidth="1"/>
    <col min="9482" max="9729" width="9.109375" style="6"/>
    <col min="9730" max="9731" width="4.6640625" style="6" customWidth="1"/>
    <col min="9732" max="9732" width="45.6640625" style="6" customWidth="1"/>
    <col min="9733" max="9736" width="13.6640625" style="6" customWidth="1"/>
    <col min="9737" max="9737" width="19.6640625" style="6" customWidth="1"/>
    <col min="9738" max="9985" width="9.109375" style="6"/>
    <col min="9986" max="9987" width="4.6640625" style="6" customWidth="1"/>
    <col min="9988" max="9988" width="45.6640625" style="6" customWidth="1"/>
    <col min="9989" max="9992" width="13.6640625" style="6" customWidth="1"/>
    <col min="9993" max="9993" width="19.6640625" style="6" customWidth="1"/>
    <col min="9994" max="10241" width="9.109375" style="6"/>
    <col min="10242" max="10243" width="4.6640625" style="6" customWidth="1"/>
    <col min="10244" max="10244" width="45.6640625" style="6" customWidth="1"/>
    <col min="10245" max="10248" width="13.6640625" style="6" customWidth="1"/>
    <col min="10249" max="10249" width="19.6640625" style="6" customWidth="1"/>
    <col min="10250" max="10497" width="9.109375" style="6"/>
    <col min="10498" max="10499" width="4.6640625" style="6" customWidth="1"/>
    <col min="10500" max="10500" width="45.6640625" style="6" customWidth="1"/>
    <col min="10501" max="10504" width="13.6640625" style="6" customWidth="1"/>
    <col min="10505" max="10505" width="19.6640625" style="6" customWidth="1"/>
    <col min="10506" max="10753" width="9.109375" style="6"/>
    <col min="10754" max="10755" width="4.6640625" style="6" customWidth="1"/>
    <col min="10756" max="10756" width="45.6640625" style="6" customWidth="1"/>
    <col min="10757" max="10760" width="13.6640625" style="6" customWidth="1"/>
    <col min="10761" max="10761" width="19.6640625" style="6" customWidth="1"/>
    <col min="10762" max="11009" width="9.109375" style="6"/>
    <col min="11010" max="11011" width="4.6640625" style="6" customWidth="1"/>
    <col min="11012" max="11012" width="45.6640625" style="6" customWidth="1"/>
    <col min="11013" max="11016" width="13.6640625" style="6" customWidth="1"/>
    <col min="11017" max="11017" width="19.6640625" style="6" customWidth="1"/>
    <col min="11018" max="11265" width="9.109375" style="6"/>
    <col min="11266" max="11267" width="4.6640625" style="6" customWidth="1"/>
    <col min="11268" max="11268" width="45.6640625" style="6" customWidth="1"/>
    <col min="11269" max="11272" width="13.6640625" style="6" customWidth="1"/>
    <col min="11273" max="11273" width="19.6640625" style="6" customWidth="1"/>
    <col min="11274" max="11521" width="9.109375" style="6"/>
    <col min="11522" max="11523" width="4.6640625" style="6" customWidth="1"/>
    <col min="11524" max="11524" width="45.6640625" style="6" customWidth="1"/>
    <col min="11525" max="11528" width="13.6640625" style="6" customWidth="1"/>
    <col min="11529" max="11529" width="19.6640625" style="6" customWidth="1"/>
    <col min="11530" max="11777" width="9.109375" style="6"/>
    <col min="11778" max="11779" width="4.6640625" style="6" customWidth="1"/>
    <col min="11780" max="11780" width="45.6640625" style="6" customWidth="1"/>
    <col min="11781" max="11784" width="13.6640625" style="6" customWidth="1"/>
    <col min="11785" max="11785" width="19.6640625" style="6" customWidth="1"/>
    <col min="11786" max="12033" width="9.109375" style="6"/>
    <col min="12034" max="12035" width="4.6640625" style="6" customWidth="1"/>
    <col min="12036" max="12036" width="45.6640625" style="6" customWidth="1"/>
    <col min="12037" max="12040" width="13.6640625" style="6" customWidth="1"/>
    <col min="12041" max="12041" width="19.6640625" style="6" customWidth="1"/>
    <col min="12042" max="12289" width="9.109375" style="6"/>
    <col min="12290" max="12291" width="4.6640625" style="6" customWidth="1"/>
    <col min="12292" max="12292" width="45.6640625" style="6" customWidth="1"/>
    <col min="12293" max="12296" width="13.6640625" style="6" customWidth="1"/>
    <col min="12297" max="12297" width="19.6640625" style="6" customWidth="1"/>
    <col min="12298" max="12545" width="9.109375" style="6"/>
    <col min="12546" max="12547" width="4.6640625" style="6" customWidth="1"/>
    <col min="12548" max="12548" width="45.6640625" style="6" customWidth="1"/>
    <col min="12549" max="12552" width="13.6640625" style="6" customWidth="1"/>
    <col min="12553" max="12553" width="19.6640625" style="6" customWidth="1"/>
    <col min="12554" max="12801" width="9.109375" style="6"/>
    <col min="12802" max="12803" width="4.6640625" style="6" customWidth="1"/>
    <col min="12804" max="12804" width="45.6640625" style="6" customWidth="1"/>
    <col min="12805" max="12808" width="13.6640625" style="6" customWidth="1"/>
    <col min="12809" max="12809" width="19.6640625" style="6" customWidth="1"/>
    <col min="12810" max="13057" width="9.109375" style="6"/>
    <col min="13058" max="13059" width="4.6640625" style="6" customWidth="1"/>
    <col min="13060" max="13060" width="45.6640625" style="6" customWidth="1"/>
    <col min="13061" max="13064" width="13.6640625" style="6" customWidth="1"/>
    <col min="13065" max="13065" width="19.6640625" style="6" customWidth="1"/>
    <col min="13066" max="13313" width="9.109375" style="6"/>
    <col min="13314" max="13315" width="4.6640625" style="6" customWidth="1"/>
    <col min="13316" max="13316" width="45.6640625" style="6" customWidth="1"/>
    <col min="13317" max="13320" width="13.6640625" style="6" customWidth="1"/>
    <col min="13321" max="13321" width="19.6640625" style="6" customWidth="1"/>
    <col min="13322" max="13569" width="9.109375" style="6"/>
    <col min="13570" max="13571" width="4.6640625" style="6" customWidth="1"/>
    <col min="13572" max="13572" width="45.6640625" style="6" customWidth="1"/>
    <col min="13573" max="13576" width="13.6640625" style="6" customWidth="1"/>
    <col min="13577" max="13577" width="19.6640625" style="6" customWidth="1"/>
    <col min="13578" max="13825" width="9.109375" style="6"/>
    <col min="13826" max="13827" width="4.6640625" style="6" customWidth="1"/>
    <col min="13828" max="13828" width="45.6640625" style="6" customWidth="1"/>
    <col min="13829" max="13832" width="13.6640625" style="6" customWidth="1"/>
    <col min="13833" max="13833" width="19.6640625" style="6" customWidth="1"/>
    <col min="13834" max="14081" width="9.109375" style="6"/>
    <col min="14082" max="14083" width="4.6640625" style="6" customWidth="1"/>
    <col min="14084" max="14084" width="45.6640625" style="6" customWidth="1"/>
    <col min="14085" max="14088" width="13.6640625" style="6" customWidth="1"/>
    <col min="14089" max="14089" width="19.6640625" style="6" customWidth="1"/>
    <col min="14090" max="14337" width="9.109375" style="6"/>
    <col min="14338" max="14339" width="4.6640625" style="6" customWidth="1"/>
    <col min="14340" max="14340" width="45.6640625" style="6" customWidth="1"/>
    <col min="14341" max="14344" width="13.6640625" style="6" customWidth="1"/>
    <col min="14345" max="14345" width="19.6640625" style="6" customWidth="1"/>
    <col min="14346" max="14593" width="9.109375" style="6"/>
    <col min="14594" max="14595" width="4.6640625" style="6" customWidth="1"/>
    <col min="14596" max="14596" width="45.6640625" style="6" customWidth="1"/>
    <col min="14597" max="14600" width="13.6640625" style="6" customWidth="1"/>
    <col min="14601" max="14601" width="19.6640625" style="6" customWidth="1"/>
    <col min="14602" max="14849" width="9.109375" style="6"/>
    <col min="14850" max="14851" width="4.6640625" style="6" customWidth="1"/>
    <col min="14852" max="14852" width="45.6640625" style="6" customWidth="1"/>
    <col min="14853" max="14856" width="13.6640625" style="6" customWidth="1"/>
    <col min="14857" max="14857" width="19.6640625" style="6" customWidth="1"/>
    <col min="14858" max="15105" width="9.109375" style="6"/>
    <col min="15106" max="15107" width="4.6640625" style="6" customWidth="1"/>
    <col min="15108" max="15108" width="45.6640625" style="6" customWidth="1"/>
    <col min="15109" max="15112" width="13.6640625" style="6" customWidth="1"/>
    <col min="15113" max="15113" width="19.6640625" style="6" customWidth="1"/>
    <col min="15114" max="15361" width="9.109375" style="6"/>
    <col min="15362" max="15363" width="4.6640625" style="6" customWidth="1"/>
    <col min="15364" max="15364" width="45.6640625" style="6" customWidth="1"/>
    <col min="15365" max="15368" width="13.6640625" style="6" customWidth="1"/>
    <col min="15369" max="15369" width="19.6640625" style="6" customWidth="1"/>
    <col min="15370" max="15617" width="9.109375" style="6"/>
    <col min="15618" max="15619" width="4.6640625" style="6" customWidth="1"/>
    <col min="15620" max="15620" width="45.6640625" style="6" customWidth="1"/>
    <col min="15621" max="15624" width="13.6640625" style="6" customWidth="1"/>
    <col min="15625" max="15625" width="19.6640625" style="6" customWidth="1"/>
    <col min="15626" max="15873" width="9.109375" style="6"/>
    <col min="15874" max="15875" width="4.6640625" style="6" customWidth="1"/>
    <col min="15876" max="15876" width="45.6640625" style="6" customWidth="1"/>
    <col min="15877" max="15880" width="13.6640625" style="6" customWidth="1"/>
    <col min="15881" max="15881" width="19.6640625" style="6" customWidth="1"/>
    <col min="15882" max="16129" width="9.109375" style="6"/>
    <col min="16130" max="16131" width="4.6640625" style="6" customWidth="1"/>
    <col min="16132" max="16132" width="45.6640625" style="6" customWidth="1"/>
    <col min="16133" max="16136" width="13.6640625" style="6" customWidth="1"/>
    <col min="16137" max="16137" width="19.6640625" style="6" customWidth="1"/>
    <col min="16138" max="16384" width="9.109375" style="6"/>
  </cols>
  <sheetData>
    <row r="1" spans="1:9" s="5" customFormat="1" ht="17.25" customHeight="1" x14ac:dyDescent="0.25">
      <c r="A1" s="402" t="s">
        <v>4</v>
      </c>
      <c r="B1" s="402"/>
      <c r="C1" s="258"/>
      <c r="D1" s="125" t="s">
        <v>236</v>
      </c>
      <c r="E1" s="19"/>
      <c r="F1" s="20"/>
      <c r="G1" s="20"/>
      <c r="H1" s="20"/>
      <c r="I1" s="2" t="s">
        <v>20</v>
      </c>
    </row>
    <row r="2" spans="1:9" s="3" customFormat="1" ht="17.25" customHeight="1" x14ac:dyDescent="0.25">
      <c r="A2" s="403" t="s">
        <v>190</v>
      </c>
      <c r="B2" s="403"/>
      <c r="C2" s="403"/>
      <c r="D2" s="403"/>
      <c r="E2" s="404" t="s">
        <v>71</v>
      </c>
      <c r="F2" s="404"/>
      <c r="G2" s="404"/>
      <c r="H2" s="404"/>
      <c r="I2" s="92"/>
    </row>
    <row r="3" spans="1:9" ht="10.8" thickBot="1" x14ac:dyDescent="0.25">
      <c r="A3" s="405"/>
      <c r="B3" s="405"/>
      <c r="C3" s="405"/>
      <c r="D3" s="405"/>
      <c r="E3" s="142"/>
      <c r="F3" s="143"/>
      <c r="G3" s="143"/>
      <c r="H3" s="143"/>
      <c r="I3" s="143"/>
    </row>
    <row r="4" spans="1:9" ht="17.25" customHeight="1" x14ac:dyDescent="0.2">
      <c r="A4" s="7"/>
      <c r="B4" s="8"/>
      <c r="C4" s="8"/>
      <c r="D4" s="88"/>
      <c r="E4" s="90" t="s">
        <v>5</v>
      </c>
      <c r="F4" s="11" t="s">
        <v>5</v>
      </c>
      <c r="G4" s="11" t="s">
        <v>5</v>
      </c>
      <c r="H4" s="91" t="s">
        <v>5</v>
      </c>
      <c r="I4" s="406" t="s">
        <v>1</v>
      </c>
    </row>
    <row r="5" spans="1:9" ht="17.25" customHeight="1" thickBot="1" x14ac:dyDescent="0.25">
      <c r="A5" s="409" t="s">
        <v>6</v>
      </c>
      <c r="B5" s="410"/>
      <c r="C5" s="410"/>
      <c r="D5" s="411"/>
      <c r="E5" s="291"/>
      <c r="F5" s="292"/>
      <c r="G5" s="292"/>
      <c r="H5" s="293"/>
      <c r="I5" s="407"/>
    </row>
    <row r="6" spans="1:9" ht="17.25" customHeight="1" thickBot="1" x14ac:dyDescent="0.25">
      <c r="A6" s="9"/>
      <c r="B6" s="10"/>
      <c r="C6" s="10"/>
      <c r="D6" s="89"/>
      <c r="E6" s="412" t="s">
        <v>7</v>
      </c>
      <c r="F6" s="413"/>
      <c r="G6" s="413"/>
      <c r="H6" s="414"/>
      <c r="I6" s="408"/>
    </row>
    <row r="7" spans="1:9" ht="17.25" customHeight="1" x14ac:dyDescent="0.2">
      <c r="A7" s="218" t="s">
        <v>99</v>
      </c>
      <c r="B7" s="126"/>
      <c r="C7" s="23"/>
      <c r="D7" s="126" t="s">
        <v>188</v>
      </c>
      <c r="E7" s="232"/>
      <c r="F7" s="233"/>
      <c r="G7" s="233"/>
      <c r="H7" s="234"/>
      <c r="I7" s="235">
        <f>ROUND(($E$5*E7)+($F$5*F7)+($G$5*G7)+($H$5*H7),2)</f>
        <v>0</v>
      </c>
    </row>
    <row r="8" spans="1:9" ht="17.25" customHeight="1" x14ac:dyDescent="0.2">
      <c r="A8" s="24" t="s">
        <v>100</v>
      </c>
      <c r="B8" s="216"/>
      <c r="C8" s="217"/>
      <c r="D8" s="216" t="s">
        <v>189</v>
      </c>
      <c r="E8" s="84" t="s">
        <v>70</v>
      </c>
      <c r="F8" s="42" t="s">
        <v>70</v>
      </c>
      <c r="G8" s="42" t="s">
        <v>70</v>
      </c>
      <c r="H8" s="54" t="s">
        <v>70</v>
      </c>
      <c r="I8" s="235">
        <f>I9+I10</f>
        <v>0</v>
      </c>
    </row>
    <row r="9" spans="1:9" ht="17.25" customHeight="1" x14ac:dyDescent="0.2">
      <c r="A9" s="209"/>
      <c r="B9" s="221" t="s">
        <v>103</v>
      </c>
      <c r="C9" s="219"/>
      <c r="D9" s="220" t="s">
        <v>191</v>
      </c>
      <c r="E9" s="78"/>
      <c r="F9" s="45"/>
      <c r="G9" s="45"/>
      <c r="H9" s="79"/>
      <c r="I9" s="295">
        <f>ROUND(($E$5*E9)+($F$5*F9)+($G$5*G9)+($H$5*H9),2)</f>
        <v>0</v>
      </c>
    </row>
    <row r="10" spans="1:9" ht="17.25" customHeight="1" x14ac:dyDescent="0.2">
      <c r="A10" s="25"/>
      <c r="B10" s="222" t="s">
        <v>104</v>
      </c>
      <c r="C10" s="29"/>
      <c r="D10" s="52" t="s">
        <v>9</v>
      </c>
      <c r="E10" s="55" t="s">
        <v>70</v>
      </c>
      <c r="F10" s="21" t="s">
        <v>70</v>
      </c>
      <c r="G10" s="21" t="s">
        <v>70</v>
      </c>
      <c r="H10" s="22" t="s">
        <v>70</v>
      </c>
      <c r="I10" s="285">
        <f>I11+I12</f>
        <v>0</v>
      </c>
    </row>
    <row r="11" spans="1:9" ht="17.25" customHeight="1" x14ac:dyDescent="0.2">
      <c r="A11" s="25"/>
      <c r="B11" s="223"/>
      <c r="C11" s="208" t="s">
        <v>114</v>
      </c>
      <c r="D11" s="46" t="s">
        <v>126</v>
      </c>
      <c r="E11" s="80"/>
      <c r="F11" s="47"/>
      <c r="G11" s="47"/>
      <c r="H11" s="81"/>
      <c r="I11" s="286">
        <f>ROUND(($E$5*E11)+($F$5*F11)+($G$5*G11)+($H$5*H11),2)</f>
        <v>0</v>
      </c>
    </row>
    <row r="12" spans="1:9" ht="17.25" customHeight="1" x14ac:dyDescent="0.2">
      <c r="A12" s="25"/>
      <c r="B12" s="27"/>
      <c r="C12" s="222" t="s">
        <v>115</v>
      </c>
      <c r="D12" s="129" t="s">
        <v>127</v>
      </c>
      <c r="E12" s="210"/>
      <c r="F12" s="211"/>
      <c r="G12" s="211"/>
      <c r="H12" s="212"/>
      <c r="I12" s="287">
        <f t="shared" ref="I12:I13" si="0">ROUND(($E$5*E12)+($F$5*F12)+($G$5*G12)+($H$5*H12),2)</f>
        <v>0</v>
      </c>
    </row>
    <row r="13" spans="1:9" ht="17.25" customHeight="1" x14ac:dyDescent="0.2">
      <c r="A13" s="24" t="s">
        <v>101</v>
      </c>
      <c r="B13" s="214"/>
      <c r="C13" s="215"/>
      <c r="D13" s="213" t="s">
        <v>192</v>
      </c>
      <c r="E13" s="76"/>
      <c r="F13" s="44"/>
      <c r="G13" s="44"/>
      <c r="H13" s="77"/>
      <c r="I13" s="289">
        <f t="shared" si="0"/>
        <v>0</v>
      </c>
    </row>
    <row r="14" spans="1:9" ht="17.25" customHeight="1" x14ac:dyDescent="0.2">
      <c r="A14" s="24" t="s">
        <v>102</v>
      </c>
      <c r="B14" s="48"/>
      <c r="C14" s="53"/>
      <c r="D14" s="52" t="s">
        <v>193</v>
      </c>
      <c r="E14" s="84" t="s">
        <v>70</v>
      </c>
      <c r="F14" s="42" t="s">
        <v>70</v>
      </c>
      <c r="G14" s="42" t="s">
        <v>70</v>
      </c>
      <c r="H14" s="54" t="s">
        <v>70</v>
      </c>
      <c r="I14" s="290">
        <f>SUM(I15:I19)</f>
        <v>0</v>
      </c>
    </row>
    <row r="15" spans="1:9" ht="17.25" customHeight="1" x14ac:dyDescent="0.2">
      <c r="A15" s="25"/>
      <c r="B15" s="225" t="s">
        <v>103</v>
      </c>
      <c r="C15" s="26"/>
      <c r="D15" s="26" t="s">
        <v>194</v>
      </c>
      <c r="E15" s="80"/>
      <c r="F15" s="47"/>
      <c r="G15" s="47"/>
      <c r="H15" s="81"/>
      <c r="I15" s="286">
        <f t="shared" ref="I15:I19" si="1">ROUND(($E$5*E15)+($F$5*F15)+($G$5*G15)+($H$5*H15),2)</f>
        <v>0</v>
      </c>
    </row>
    <row r="16" spans="1:9" ht="17.25" customHeight="1" x14ac:dyDescent="0.2">
      <c r="A16" s="25"/>
      <c r="B16" s="225" t="s">
        <v>104</v>
      </c>
      <c r="C16" s="26"/>
      <c r="D16" s="26" t="s">
        <v>280</v>
      </c>
      <c r="E16" s="80"/>
      <c r="F16" s="47"/>
      <c r="G16" s="47"/>
      <c r="H16" s="81"/>
      <c r="I16" s="286">
        <f t="shared" si="1"/>
        <v>0</v>
      </c>
    </row>
    <row r="17" spans="1:10" ht="17.25" customHeight="1" x14ac:dyDescent="0.2">
      <c r="A17" s="25"/>
      <c r="B17" s="221" t="s">
        <v>105</v>
      </c>
      <c r="C17" s="224"/>
      <c r="D17" s="127" t="s">
        <v>195</v>
      </c>
      <c r="E17" s="73"/>
      <c r="F17" s="74"/>
      <c r="G17" s="74"/>
      <c r="H17" s="75"/>
      <c r="I17" s="286">
        <f t="shared" si="1"/>
        <v>0</v>
      </c>
    </row>
    <row r="18" spans="1:10" ht="17.25" customHeight="1" x14ac:dyDescent="0.2">
      <c r="A18" s="25"/>
      <c r="B18" s="221" t="s">
        <v>98</v>
      </c>
      <c r="C18" s="224"/>
      <c r="D18" s="127" t="s">
        <v>196</v>
      </c>
      <c r="E18" s="82"/>
      <c r="F18" s="43"/>
      <c r="G18" s="43"/>
      <c r="H18" s="83"/>
      <c r="I18" s="286">
        <f t="shared" si="1"/>
        <v>0</v>
      </c>
    </row>
    <row r="19" spans="1:10" ht="17.25" customHeight="1" x14ac:dyDescent="0.2">
      <c r="A19" s="471"/>
      <c r="B19" s="226" t="s">
        <v>110</v>
      </c>
      <c r="C19" s="472"/>
      <c r="D19" s="473" t="s">
        <v>197</v>
      </c>
      <c r="E19" s="474"/>
      <c r="F19" s="475"/>
      <c r="G19" s="475"/>
      <c r="H19" s="476"/>
      <c r="I19" s="477">
        <f t="shared" si="1"/>
        <v>0</v>
      </c>
    </row>
    <row r="20" spans="1:10" ht="17.25" customHeight="1" x14ac:dyDescent="0.2">
      <c r="A20" s="469" t="s">
        <v>106</v>
      </c>
      <c r="B20" s="48"/>
      <c r="C20" s="23"/>
      <c r="D20" s="48" t="s">
        <v>75</v>
      </c>
      <c r="E20" s="84" t="s">
        <v>70</v>
      </c>
      <c r="F20" s="42" t="s">
        <v>70</v>
      </c>
      <c r="G20" s="42" t="s">
        <v>70</v>
      </c>
      <c r="H20" s="54" t="s">
        <v>70</v>
      </c>
      <c r="I20" s="470">
        <f>I21+I22+I23+I37+I41+I48</f>
        <v>0</v>
      </c>
    </row>
    <row r="21" spans="1:10" ht="17.25" customHeight="1" x14ac:dyDescent="0.2">
      <c r="A21" s="25"/>
      <c r="B21" s="221" t="s">
        <v>103</v>
      </c>
      <c r="C21" s="26"/>
      <c r="D21" s="26" t="s">
        <v>198</v>
      </c>
      <c r="E21" s="55" t="s">
        <v>70</v>
      </c>
      <c r="F21" s="21" t="s">
        <v>70</v>
      </c>
      <c r="G21" s="21" t="s">
        <v>70</v>
      </c>
      <c r="H21" s="22" t="s">
        <v>70</v>
      </c>
      <c r="I21" s="288">
        <f>'2-Geod'!H7</f>
        <v>0</v>
      </c>
      <c r="J21" s="247"/>
    </row>
    <row r="22" spans="1:10" ht="17.25" customHeight="1" x14ac:dyDescent="0.2">
      <c r="A22" s="25"/>
      <c r="B22" s="225" t="s">
        <v>104</v>
      </c>
      <c r="C22" s="29"/>
      <c r="D22" s="29" t="s">
        <v>77</v>
      </c>
      <c r="E22" s="80"/>
      <c r="F22" s="47"/>
      <c r="G22" s="47"/>
      <c r="H22" s="81"/>
      <c r="I22" s="285">
        <f t="shared" ref="I22:I36" si="2">ROUND(($E$5*E22)+($F$5*F22)+($G$5*G22)+($H$5*H22),2)</f>
        <v>0</v>
      </c>
    </row>
    <row r="23" spans="1:10" ht="17.25" customHeight="1" x14ac:dyDescent="0.2">
      <c r="A23" s="25"/>
      <c r="B23" s="222" t="s">
        <v>105</v>
      </c>
      <c r="C23" s="29"/>
      <c r="D23" s="29" t="s">
        <v>78</v>
      </c>
      <c r="E23" s="55" t="s">
        <v>70</v>
      </c>
      <c r="F23" s="21" t="s">
        <v>70</v>
      </c>
      <c r="G23" s="21" t="s">
        <v>70</v>
      </c>
      <c r="H23" s="22" t="s">
        <v>70</v>
      </c>
      <c r="I23" s="288">
        <f>SUM(I24:I36)</f>
        <v>0</v>
      </c>
    </row>
    <row r="24" spans="1:10" ht="17.25" customHeight="1" x14ac:dyDescent="0.2">
      <c r="A24" s="25"/>
      <c r="B24" s="27"/>
      <c r="C24" s="227" t="s">
        <v>118</v>
      </c>
      <c r="D24" s="127" t="s">
        <v>79</v>
      </c>
      <c r="E24" s="80"/>
      <c r="F24" s="47"/>
      <c r="G24" s="47"/>
      <c r="H24" s="81"/>
      <c r="I24" s="286">
        <f t="shared" si="2"/>
        <v>0</v>
      </c>
    </row>
    <row r="25" spans="1:10" ht="17.25" customHeight="1" x14ac:dyDescent="0.2">
      <c r="A25" s="25"/>
      <c r="B25" s="27"/>
      <c r="C25" s="228" t="s">
        <v>119</v>
      </c>
      <c r="D25" s="127" t="s">
        <v>174</v>
      </c>
      <c r="E25" s="80"/>
      <c r="F25" s="47"/>
      <c r="G25" s="47"/>
      <c r="H25" s="81"/>
      <c r="I25" s="286">
        <f t="shared" si="2"/>
        <v>0</v>
      </c>
    </row>
    <row r="26" spans="1:10" ht="17.25" customHeight="1" x14ac:dyDescent="0.2">
      <c r="A26" s="25"/>
      <c r="B26" s="27"/>
      <c r="C26" s="227" t="s">
        <v>120</v>
      </c>
      <c r="D26" s="127" t="s">
        <v>173</v>
      </c>
      <c r="E26" s="80"/>
      <c r="F26" s="47"/>
      <c r="G26" s="47"/>
      <c r="H26" s="81"/>
      <c r="I26" s="286">
        <f t="shared" si="2"/>
        <v>0</v>
      </c>
    </row>
    <row r="27" spans="1:10" ht="17.25" customHeight="1" x14ac:dyDescent="0.2">
      <c r="A27" s="25"/>
      <c r="B27" s="27"/>
      <c r="C27" s="227" t="s">
        <v>199</v>
      </c>
      <c r="D27" s="127" t="s">
        <v>80</v>
      </c>
      <c r="E27" s="80"/>
      <c r="F27" s="47"/>
      <c r="G27" s="47"/>
      <c r="H27" s="81"/>
      <c r="I27" s="286">
        <f t="shared" si="2"/>
        <v>0</v>
      </c>
    </row>
    <row r="28" spans="1:10" ht="17.25" customHeight="1" x14ac:dyDescent="0.2">
      <c r="A28" s="25"/>
      <c r="B28" s="27"/>
      <c r="C28" s="227" t="s">
        <v>200</v>
      </c>
      <c r="D28" s="127" t="s">
        <v>116</v>
      </c>
      <c r="E28" s="80"/>
      <c r="F28" s="47"/>
      <c r="G28" s="47"/>
      <c r="H28" s="81"/>
      <c r="I28" s="286">
        <f t="shared" si="2"/>
        <v>0</v>
      </c>
    </row>
    <row r="29" spans="1:10" ht="17.25" customHeight="1" x14ac:dyDescent="0.2">
      <c r="A29" s="25"/>
      <c r="B29" s="27"/>
      <c r="C29" s="227" t="s">
        <v>201</v>
      </c>
      <c r="D29" s="127" t="s">
        <v>277</v>
      </c>
      <c r="E29" s="80"/>
      <c r="F29" s="47"/>
      <c r="G29" s="47"/>
      <c r="H29" s="81"/>
      <c r="I29" s="286">
        <f t="shared" ref="I29" si="3">ROUND(($E$5*E29)+($F$5*F29)+($G$5*G29)+($H$5*H29),2)</f>
        <v>0</v>
      </c>
    </row>
    <row r="30" spans="1:10" ht="17.25" customHeight="1" x14ac:dyDescent="0.2">
      <c r="A30" s="25"/>
      <c r="B30" s="27"/>
      <c r="C30" s="227" t="s">
        <v>202</v>
      </c>
      <c r="D30" s="127" t="s">
        <v>117</v>
      </c>
      <c r="E30" s="80"/>
      <c r="F30" s="47"/>
      <c r="G30" s="47"/>
      <c r="H30" s="81"/>
      <c r="I30" s="286">
        <f t="shared" si="2"/>
        <v>0</v>
      </c>
    </row>
    <row r="31" spans="1:10" ht="17.25" customHeight="1" x14ac:dyDescent="0.2">
      <c r="A31" s="25"/>
      <c r="B31" s="27"/>
      <c r="C31" s="227" t="s">
        <v>203</v>
      </c>
      <c r="D31" s="127" t="s">
        <v>81</v>
      </c>
      <c r="E31" s="80"/>
      <c r="F31" s="47"/>
      <c r="G31" s="47"/>
      <c r="H31" s="81"/>
      <c r="I31" s="286">
        <f t="shared" si="2"/>
        <v>0</v>
      </c>
    </row>
    <row r="32" spans="1:10" ht="17.25" customHeight="1" x14ac:dyDescent="0.2">
      <c r="A32" s="25"/>
      <c r="B32" s="27"/>
      <c r="C32" s="227" t="s">
        <v>204</v>
      </c>
      <c r="D32" s="127" t="s">
        <v>82</v>
      </c>
      <c r="E32" s="80"/>
      <c r="F32" s="47"/>
      <c r="G32" s="47"/>
      <c r="H32" s="81"/>
      <c r="I32" s="286">
        <f t="shared" si="2"/>
        <v>0</v>
      </c>
    </row>
    <row r="33" spans="1:10" ht="17.25" customHeight="1" x14ac:dyDescent="0.2">
      <c r="A33" s="25"/>
      <c r="B33" s="27"/>
      <c r="C33" s="227" t="s">
        <v>205</v>
      </c>
      <c r="D33" s="127" t="s">
        <v>83</v>
      </c>
      <c r="E33" s="80"/>
      <c r="F33" s="47"/>
      <c r="G33" s="47"/>
      <c r="H33" s="81"/>
      <c r="I33" s="286">
        <f t="shared" si="2"/>
        <v>0</v>
      </c>
    </row>
    <row r="34" spans="1:10" ht="17.25" customHeight="1" x14ac:dyDescent="0.2">
      <c r="A34" s="25"/>
      <c r="B34" s="27"/>
      <c r="C34" s="227" t="s">
        <v>278</v>
      </c>
      <c r="D34" s="127" t="s">
        <v>11</v>
      </c>
      <c r="E34" s="80"/>
      <c r="F34" s="47"/>
      <c r="G34" s="47"/>
      <c r="H34" s="81"/>
      <c r="I34" s="286">
        <f t="shared" si="2"/>
        <v>0</v>
      </c>
    </row>
    <row r="35" spans="1:10" ht="17.25" customHeight="1" x14ac:dyDescent="0.2">
      <c r="A35" s="25"/>
      <c r="B35" s="27"/>
      <c r="C35" s="227" t="s">
        <v>281</v>
      </c>
      <c r="D35" s="127" t="s">
        <v>283</v>
      </c>
      <c r="E35" s="80"/>
      <c r="F35" s="47"/>
      <c r="G35" s="47"/>
      <c r="H35" s="81"/>
      <c r="I35" s="286">
        <f>ROUND(($E$5*E35)+($F$5*F35)+($G$5*G35)+($H$5*H35),2)</f>
        <v>0</v>
      </c>
    </row>
    <row r="36" spans="1:10" ht="17.25" customHeight="1" x14ac:dyDescent="0.2">
      <c r="A36" s="25"/>
      <c r="B36" s="27"/>
      <c r="C36" s="227" t="s">
        <v>282</v>
      </c>
      <c r="D36" s="127" t="s">
        <v>284</v>
      </c>
      <c r="E36" s="80"/>
      <c r="F36" s="47"/>
      <c r="G36" s="47"/>
      <c r="H36" s="81"/>
      <c r="I36" s="286">
        <f t="shared" si="2"/>
        <v>0</v>
      </c>
    </row>
    <row r="37" spans="1:10" ht="17.25" customHeight="1" x14ac:dyDescent="0.2">
      <c r="A37" s="25"/>
      <c r="B37" s="229" t="s">
        <v>98</v>
      </c>
      <c r="C37" s="26"/>
      <c r="D37" s="127" t="s">
        <v>84</v>
      </c>
      <c r="E37" s="55" t="s">
        <v>70</v>
      </c>
      <c r="F37" s="21" t="s">
        <v>70</v>
      </c>
      <c r="G37" s="21" t="s">
        <v>70</v>
      </c>
      <c r="H37" s="22" t="s">
        <v>70</v>
      </c>
      <c r="I37" s="288">
        <f>SUM(I38:I40)</f>
        <v>0</v>
      </c>
    </row>
    <row r="38" spans="1:10" s="1" customFormat="1" ht="17.25" customHeight="1" x14ac:dyDescent="0.2">
      <c r="A38" s="31"/>
      <c r="B38" s="32"/>
      <c r="C38" s="230" t="s">
        <v>107</v>
      </c>
      <c r="D38" s="128" t="s">
        <v>85</v>
      </c>
      <c r="E38" s="55" t="s">
        <v>70</v>
      </c>
      <c r="F38" s="21" t="s">
        <v>70</v>
      </c>
      <c r="G38" s="21" t="s">
        <v>70</v>
      </c>
      <c r="H38" s="22" t="s">
        <v>70</v>
      </c>
      <c r="I38" s="201">
        <f>'3-pIGHP'!F88</f>
        <v>0</v>
      </c>
      <c r="J38" s="248"/>
    </row>
    <row r="39" spans="1:10" ht="17.25" customHeight="1" x14ac:dyDescent="0.2">
      <c r="A39" s="25"/>
      <c r="B39" s="27"/>
      <c r="C39" s="227" t="s">
        <v>108</v>
      </c>
      <c r="D39" s="127" t="s">
        <v>86</v>
      </c>
      <c r="E39" s="80"/>
      <c r="F39" s="47"/>
      <c r="G39" s="47"/>
      <c r="H39" s="81"/>
      <c r="I39" s="286">
        <f t="shared" ref="I39:I47" si="4">ROUND(($E$5*E39)+($F$5*F39)+($G$5*G39)+($H$5*H39),2)</f>
        <v>0</v>
      </c>
    </row>
    <row r="40" spans="1:10" ht="17.25" customHeight="1" x14ac:dyDescent="0.2">
      <c r="A40" s="25"/>
      <c r="B40" s="27"/>
      <c r="C40" s="227" t="s">
        <v>109</v>
      </c>
      <c r="D40" s="127" t="s">
        <v>13</v>
      </c>
      <c r="E40" s="80"/>
      <c r="F40" s="47"/>
      <c r="G40" s="47"/>
      <c r="H40" s="81"/>
      <c r="I40" s="286">
        <f t="shared" si="4"/>
        <v>0</v>
      </c>
    </row>
    <row r="41" spans="1:10" ht="17.25" customHeight="1" x14ac:dyDescent="0.2">
      <c r="A41" s="25"/>
      <c r="B41" s="229" t="s">
        <v>110</v>
      </c>
      <c r="C41" s="26"/>
      <c r="D41" s="127" t="s">
        <v>87</v>
      </c>
      <c r="E41" s="55" t="s">
        <v>70</v>
      </c>
      <c r="F41" s="21" t="s">
        <v>70</v>
      </c>
      <c r="G41" s="21" t="s">
        <v>70</v>
      </c>
      <c r="H41" s="22" t="s">
        <v>70</v>
      </c>
      <c r="I41" s="288">
        <f>SUM(I42:I47)</f>
        <v>0</v>
      </c>
    </row>
    <row r="42" spans="1:10" ht="17.25" customHeight="1" x14ac:dyDescent="0.2">
      <c r="A42" s="25"/>
      <c r="B42" s="27"/>
      <c r="C42" s="28" t="s">
        <v>214</v>
      </c>
      <c r="D42" s="127" t="s">
        <v>12</v>
      </c>
      <c r="E42" s="80"/>
      <c r="F42" s="47"/>
      <c r="G42" s="47"/>
      <c r="H42" s="81"/>
      <c r="I42" s="286">
        <f t="shared" si="4"/>
        <v>0</v>
      </c>
    </row>
    <row r="43" spans="1:10" ht="17.25" customHeight="1" x14ac:dyDescent="0.2">
      <c r="A43" s="25"/>
      <c r="B43" s="27"/>
      <c r="C43" s="28" t="s">
        <v>215</v>
      </c>
      <c r="D43" s="127" t="s">
        <v>88</v>
      </c>
      <c r="E43" s="80"/>
      <c r="F43" s="47"/>
      <c r="G43" s="47"/>
      <c r="H43" s="81"/>
      <c r="I43" s="286">
        <f t="shared" si="4"/>
        <v>0</v>
      </c>
    </row>
    <row r="44" spans="1:10" ht="17.25" customHeight="1" x14ac:dyDescent="0.2">
      <c r="A44" s="25"/>
      <c r="B44" s="27"/>
      <c r="C44" s="28" t="s">
        <v>216</v>
      </c>
      <c r="D44" s="127" t="s">
        <v>21</v>
      </c>
      <c r="E44" s="80"/>
      <c r="F44" s="47"/>
      <c r="G44" s="47"/>
      <c r="H44" s="81"/>
      <c r="I44" s="286">
        <f t="shared" si="4"/>
        <v>0</v>
      </c>
    </row>
    <row r="45" spans="1:10" ht="17.25" customHeight="1" x14ac:dyDescent="0.2">
      <c r="A45" s="25"/>
      <c r="B45" s="27"/>
      <c r="C45" s="28" t="s">
        <v>217</v>
      </c>
      <c r="D45" s="127" t="s">
        <v>89</v>
      </c>
      <c r="E45" s="80"/>
      <c r="F45" s="47"/>
      <c r="G45" s="47"/>
      <c r="H45" s="81"/>
      <c r="I45" s="286">
        <f t="shared" ref="I45" si="5">ROUND(($E$5*E45)+($F$5*F45)+($G$5*G45)+($H$5*H45),2)</f>
        <v>0</v>
      </c>
    </row>
    <row r="46" spans="1:10" ht="17.25" customHeight="1" x14ac:dyDescent="0.2">
      <c r="A46" s="25"/>
      <c r="B46" s="27"/>
      <c r="C46" s="28" t="s">
        <v>218</v>
      </c>
      <c r="D46" s="127" t="s">
        <v>220</v>
      </c>
      <c r="E46" s="80"/>
      <c r="F46" s="47"/>
      <c r="G46" s="47"/>
      <c r="H46" s="81"/>
      <c r="I46" s="286">
        <f t="shared" si="4"/>
        <v>0</v>
      </c>
    </row>
    <row r="47" spans="1:10" ht="17.25" customHeight="1" x14ac:dyDescent="0.2">
      <c r="A47" s="25"/>
      <c r="B47" s="27"/>
      <c r="C47" s="30" t="s">
        <v>219</v>
      </c>
      <c r="D47" s="129" t="s">
        <v>90</v>
      </c>
      <c r="E47" s="80"/>
      <c r="F47" s="47"/>
      <c r="G47" s="47"/>
      <c r="H47" s="81"/>
      <c r="I47" s="287">
        <f t="shared" si="4"/>
        <v>0</v>
      </c>
    </row>
    <row r="48" spans="1:10" ht="17.25" customHeight="1" x14ac:dyDescent="0.2">
      <c r="A48" s="231"/>
      <c r="B48" s="229" t="s">
        <v>113</v>
      </c>
      <c r="C48" s="219"/>
      <c r="D48" s="127" t="s">
        <v>91</v>
      </c>
      <c r="E48" s="55" t="s">
        <v>70</v>
      </c>
      <c r="F48" s="21" t="s">
        <v>70</v>
      </c>
      <c r="G48" s="21" t="s">
        <v>70</v>
      </c>
      <c r="H48" s="22" t="s">
        <v>70</v>
      </c>
      <c r="I48" s="288">
        <f>SUM(I49:I54)</f>
        <v>0</v>
      </c>
    </row>
    <row r="49" spans="1:10" ht="17.25" customHeight="1" x14ac:dyDescent="0.2">
      <c r="A49" s="25"/>
      <c r="B49" s="278"/>
      <c r="C49" s="221" t="s">
        <v>206</v>
      </c>
      <c r="D49" s="281" t="s">
        <v>121</v>
      </c>
      <c r="E49" s="55" t="s">
        <v>70</v>
      </c>
      <c r="F49" s="21" t="s">
        <v>70</v>
      </c>
      <c r="G49" s="21" t="s">
        <v>70</v>
      </c>
      <c r="H49" s="22" t="s">
        <v>70</v>
      </c>
      <c r="I49" s="201">
        <f>'2-Geod'!H11</f>
        <v>0</v>
      </c>
      <c r="J49" s="247"/>
    </row>
    <row r="50" spans="1:10" ht="17.25" customHeight="1" x14ac:dyDescent="0.2">
      <c r="A50" s="25"/>
      <c r="B50" s="279"/>
      <c r="C50" s="221" t="s">
        <v>207</v>
      </c>
      <c r="D50" s="281" t="s">
        <v>92</v>
      </c>
      <c r="E50" s="80"/>
      <c r="F50" s="47"/>
      <c r="G50" s="47"/>
      <c r="H50" s="81"/>
      <c r="I50" s="286">
        <f t="shared" ref="I50:I51" si="6">ROUND(($E$5*E50)+($F$5*F50)+($G$5*G50)+($H$5*H50),2)</f>
        <v>0</v>
      </c>
    </row>
    <row r="51" spans="1:10" ht="17.25" customHeight="1" x14ac:dyDescent="0.2">
      <c r="A51" s="25"/>
      <c r="B51" s="279"/>
      <c r="C51" s="221" t="s">
        <v>208</v>
      </c>
      <c r="D51" s="281" t="s">
        <v>122</v>
      </c>
      <c r="E51" s="80"/>
      <c r="F51" s="47"/>
      <c r="G51" s="47"/>
      <c r="H51" s="81"/>
      <c r="I51" s="286">
        <f t="shared" si="6"/>
        <v>0</v>
      </c>
    </row>
    <row r="52" spans="1:10" ht="17.25" customHeight="1" x14ac:dyDescent="0.2">
      <c r="A52" s="25"/>
      <c r="B52" s="279"/>
      <c r="C52" s="221" t="s">
        <v>209</v>
      </c>
      <c r="D52" s="281" t="s">
        <v>93</v>
      </c>
      <c r="E52" s="80"/>
      <c r="F52" s="47"/>
      <c r="G52" s="47"/>
      <c r="H52" s="81"/>
      <c r="I52" s="286">
        <f t="shared" ref="I52:I54" si="7">ROUND(($E$5*E52)+($F$5*F52)+($G$5*G52)+($H$5*H52),2)</f>
        <v>0</v>
      </c>
    </row>
    <row r="53" spans="1:10" ht="17.25" customHeight="1" x14ac:dyDescent="0.2">
      <c r="A53" s="25"/>
      <c r="B53" s="279"/>
      <c r="C53" s="225" t="s">
        <v>210</v>
      </c>
      <c r="D53" s="282" t="s">
        <v>211</v>
      </c>
      <c r="E53" s="80"/>
      <c r="F53" s="47"/>
      <c r="G53" s="47"/>
      <c r="H53" s="81"/>
      <c r="I53" s="286">
        <f t="shared" si="7"/>
        <v>0</v>
      </c>
    </row>
    <row r="54" spans="1:10" ht="17.25" customHeight="1" thickBot="1" x14ac:dyDescent="0.25">
      <c r="A54" s="25"/>
      <c r="B54" s="280"/>
      <c r="C54" s="283" t="s">
        <v>212</v>
      </c>
      <c r="D54" s="284" t="s">
        <v>213</v>
      </c>
      <c r="E54" s="85"/>
      <c r="F54" s="86"/>
      <c r="G54" s="86"/>
      <c r="H54" s="87"/>
      <c r="I54" s="286">
        <f t="shared" si="7"/>
        <v>0</v>
      </c>
    </row>
    <row r="55" spans="1:10" s="3" customFormat="1" ht="17.25" customHeight="1" x14ac:dyDescent="0.25">
      <c r="A55" s="33"/>
      <c r="B55" s="34"/>
      <c r="C55" s="35"/>
      <c r="D55" s="49" t="s">
        <v>2</v>
      </c>
      <c r="E55" s="12"/>
      <c r="F55" s="12"/>
      <c r="G55" s="12"/>
      <c r="H55" s="12"/>
      <c r="I55" s="13">
        <f>I7+I8+I13+I14+I20</f>
        <v>0</v>
      </c>
    </row>
    <row r="56" spans="1:10" s="3" customFormat="1" ht="17.25" customHeight="1" x14ac:dyDescent="0.25">
      <c r="A56" s="36"/>
      <c r="B56" s="37"/>
      <c r="C56" s="38"/>
      <c r="D56" s="50" t="s">
        <v>187</v>
      </c>
      <c r="E56" s="14"/>
      <c r="F56" s="4"/>
      <c r="G56" s="4"/>
      <c r="H56" s="4"/>
      <c r="I56" s="15">
        <f>I55*0.23</f>
        <v>0</v>
      </c>
    </row>
    <row r="57" spans="1:10" s="3" customFormat="1" ht="17.25" customHeight="1" thickBot="1" x14ac:dyDescent="0.3">
      <c r="A57" s="39"/>
      <c r="B57" s="40"/>
      <c r="C57" s="41"/>
      <c r="D57" s="51" t="s">
        <v>3</v>
      </c>
      <c r="E57" s="16"/>
      <c r="F57" s="16"/>
      <c r="G57" s="16"/>
      <c r="H57" s="16"/>
      <c r="I57" s="17">
        <f>I55+I56</f>
        <v>0</v>
      </c>
    </row>
    <row r="59" spans="1:10" x14ac:dyDescent="0.2">
      <c r="A59" s="93" t="s">
        <v>15</v>
      </c>
    </row>
    <row r="60" spans="1:10" x14ac:dyDescent="0.2">
      <c r="A60" s="93" t="s">
        <v>16</v>
      </c>
    </row>
    <row r="61" spans="1:10" x14ac:dyDescent="0.2">
      <c r="A61" s="93" t="s">
        <v>17</v>
      </c>
    </row>
    <row r="64" spans="1:10" x14ac:dyDescent="0.2">
      <c r="A64" s="277"/>
      <c r="B64" s="277"/>
      <c r="C64" s="277"/>
      <c r="D64" s="277"/>
      <c r="E64" s="277"/>
      <c r="F64" s="277"/>
      <c r="G64" s="416" t="s">
        <v>279</v>
      </c>
      <c r="H64" s="417"/>
      <c r="I64" s="417"/>
    </row>
    <row r="65" spans="1:9" ht="13.8" x14ac:dyDescent="0.25">
      <c r="A65" s="259" t="s">
        <v>180</v>
      </c>
      <c r="B65" s="260"/>
      <c r="C65" s="277"/>
      <c r="D65" s="277"/>
      <c r="E65" s="277"/>
      <c r="F65" s="277"/>
      <c r="G65" s="415" t="s">
        <v>221</v>
      </c>
      <c r="H65" s="415"/>
      <c r="I65" s="415"/>
    </row>
    <row r="66" spans="1:9" ht="13.2" x14ac:dyDescent="0.25">
      <c r="A66" s="277"/>
      <c r="B66" s="277"/>
      <c r="C66" s="277"/>
      <c r="D66" s="277"/>
      <c r="E66" s="277"/>
      <c r="F66" s="277"/>
      <c r="G66" s="401" t="s">
        <v>222</v>
      </c>
      <c r="H66" s="401"/>
      <c r="I66" s="401"/>
    </row>
  </sheetData>
  <sheetProtection algorithmName="SHA-512" hashValue="Nl8rS090hnAfaezxHeC68C7CWVgfIiEn3mF3TnWywGQVuL07/mhgyPGnkVPSSfjr0uu+HK8MFI/cKuWUt6dltw==" saltValue="eA6GOQ/M+Cx2As73w3knGg==" spinCount="100000" sheet="1" objects="1" scenarios="1"/>
  <mergeCells count="10">
    <mergeCell ref="G66:I66"/>
    <mergeCell ref="A1:B1"/>
    <mergeCell ref="A2:D2"/>
    <mergeCell ref="E2:H2"/>
    <mergeCell ref="A3:D3"/>
    <mergeCell ref="I4:I6"/>
    <mergeCell ref="A5:D5"/>
    <mergeCell ref="E6:H6"/>
    <mergeCell ref="G65:I65"/>
    <mergeCell ref="G64:I64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  <ignoredErrors>
    <ignoredError sqref="I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1"/>
  <sheetViews>
    <sheetView showGridLines="0" zoomScaleNormal="100" workbookViewId="0">
      <selection activeCell="G8" sqref="G8"/>
    </sheetView>
  </sheetViews>
  <sheetFormatPr defaultRowHeight="13.2" x14ac:dyDescent="0.25"/>
  <cols>
    <col min="1" max="3" width="4.6640625" style="3" customWidth="1"/>
    <col min="4" max="4" width="60.6640625" style="3" customWidth="1"/>
    <col min="5" max="8" width="13.6640625" style="3" customWidth="1"/>
    <col min="9" max="246" width="9.109375" style="3"/>
    <col min="247" max="248" width="4.6640625" style="3" customWidth="1"/>
    <col min="249" max="249" width="45.6640625" style="3" customWidth="1"/>
    <col min="250" max="253" width="13.6640625" style="3" customWidth="1"/>
    <col min="254" max="254" width="19.6640625" style="3" customWidth="1"/>
    <col min="255" max="502" width="9.109375" style="3"/>
    <col min="503" max="504" width="4.6640625" style="3" customWidth="1"/>
    <col min="505" max="505" width="45.6640625" style="3" customWidth="1"/>
    <col min="506" max="509" width="13.6640625" style="3" customWidth="1"/>
    <col min="510" max="510" width="19.6640625" style="3" customWidth="1"/>
    <col min="511" max="758" width="9.109375" style="3"/>
    <col min="759" max="760" width="4.6640625" style="3" customWidth="1"/>
    <col min="761" max="761" width="45.6640625" style="3" customWidth="1"/>
    <col min="762" max="765" width="13.6640625" style="3" customWidth="1"/>
    <col min="766" max="766" width="19.6640625" style="3" customWidth="1"/>
    <col min="767" max="1014" width="9.109375" style="3"/>
    <col min="1015" max="1016" width="4.6640625" style="3" customWidth="1"/>
    <col min="1017" max="1017" width="45.6640625" style="3" customWidth="1"/>
    <col min="1018" max="1021" width="13.6640625" style="3" customWidth="1"/>
    <col min="1022" max="1022" width="19.6640625" style="3" customWidth="1"/>
    <col min="1023" max="1270" width="9.109375" style="3"/>
    <col min="1271" max="1272" width="4.6640625" style="3" customWidth="1"/>
    <col min="1273" max="1273" width="45.6640625" style="3" customWidth="1"/>
    <col min="1274" max="1277" width="13.6640625" style="3" customWidth="1"/>
    <col min="1278" max="1278" width="19.6640625" style="3" customWidth="1"/>
    <col min="1279" max="1526" width="9.109375" style="3"/>
    <col min="1527" max="1528" width="4.6640625" style="3" customWidth="1"/>
    <col min="1529" max="1529" width="45.6640625" style="3" customWidth="1"/>
    <col min="1530" max="1533" width="13.6640625" style="3" customWidth="1"/>
    <col min="1534" max="1534" width="19.6640625" style="3" customWidth="1"/>
    <col min="1535" max="1782" width="9.109375" style="3"/>
    <col min="1783" max="1784" width="4.6640625" style="3" customWidth="1"/>
    <col min="1785" max="1785" width="45.6640625" style="3" customWidth="1"/>
    <col min="1786" max="1789" width="13.6640625" style="3" customWidth="1"/>
    <col min="1790" max="1790" width="19.6640625" style="3" customWidth="1"/>
    <col min="1791" max="2038" width="9.109375" style="3"/>
    <col min="2039" max="2040" width="4.6640625" style="3" customWidth="1"/>
    <col min="2041" max="2041" width="45.6640625" style="3" customWidth="1"/>
    <col min="2042" max="2045" width="13.6640625" style="3" customWidth="1"/>
    <col min="2046" max="2046" width="19.6640625" style="3" customWidth="1"/>
    <col min="2047" max="2294" width="9.109375" style="3"/>
    <col min="2295" max="2296" width="4.6640625" style="3" customWidth="1"/>
    <col min="2297" max="2297" width="45.6640625" style="3" customWidth="1"/>
    <col min="2298" max="2301" width="13.6640625" style="3" customWidth="1"/>
    <col min="2302" max="2302" width="19.6640625" style="3" customWidth="1"/>
    <col min="2303" max="2550" width="9.109375" style="3"/>
    <col min="2551" max="2552" width="4.6640625" style="3" customWidth="1"/>
    <col min="2553" max="2553" width="45.6640625" style="3" customWidth="1"/>
    <col min="2554" max="2557" width="13.6640625" style="3" customWidth="1"/>
    <col min="2558" max="2558" width="19.6640625" style="3" customWidth="1"/>
    <col min="2559" max="2806" width="9.109375" style="3"/>
    <col min="2807" max="2808" width="4.6640625" style="3" customWidth="1"/>
    <col min="2809" max="2809" width="45.6640625" style="3" customWidth="1"/>
    <col min="2810" max="2813" width="13.6640625" style="3" customWidth="1"/>
    <col min="2814" max="2814" width="19.6640625" style="3" customWidth="1"/>
    <col min="2815" max="3062" width="9.109375" style="3"/>
    <col min="3063" max="3064" width="4.6640625" style="3" customWidth="1"/>
    <col min="3065" max="3065" width="45.6640625" style="3" customWidth="1"/>
    <col min="3066" max="3069" width="13.6640625" style="3" customWidth="1"/>
    <col min="3070" max="3070" width="19.6640625" style="3" customWidth="1"/>
    <col min="3071" max="3318" width="9.109375" style="3"/>
    <col min="3319" max="3320" width="4.6640625" style="3" customWidth="1"/>
    <col min="3321" max="3321" width="45.6640625" style="3" customWidth="1"/>
    <col min="3322" max="3325" width="13.6640625" style="3" customWidth="1"/>
    <col min="3326" max="3326" width="19.6640625" style="3" customWidth="1"/>
    <col min="3327" max="3574" width="9.109375" style="3"/>
    <col min="3575" max="3576" width="4.6640625" style="3" customWidth="1"/>
    <col min="3577" max="3577" width="45.6640625" style="3" customWidth="1"/>
    <col min="3578" max="3581" width="13.6640625" style="3" customWidth="1"/>
    <col min="3582" max="3582" width="19.6640625" style="3" customWidth="1"/>
    <col min="3583" max="3830" width="9.109375" style="3"/>
    <col min="3831" max="3832" width="4.6640625" style="3" customWidth="1"/>
    <col min="3833" max="3833" width="45.6640625" style="3" customWidth="1"/>
    <col min="3834" max="3837" width="13.6640625" style="3" customWidth="1"/>
    <col min="3838" max="3838" width="19.6640625" style="3" customWidth="1"/>
    <col min="3839" max="4086" width="9.109375" style="3"/>
    <col min="4087" max="4088" width="4.6640625" style="3" customWidth="1"/>
    <col min="4089" max="4089" width="45.6640625" style="3" customWidth="1"/>
    <col min="4090" max="4093" width="13.6640625" style="3" customWidth="1"/>
    <col min="4094" max="4094" width="19.6640625" style="3" customWidth="1"/>
    <col min="4095" max="4342" width="9.109375" style="3"/>
    <col min="4343" max="4344" width="4.6640625" style="3" customWidth="1"/>
    <col min="4345" max="4345" width="45.6640625" style="3" customWidth="1"/>
    <col min="4346" max="4349" width="13.6640625" style="3" customWidth="1"/>
    <col min="4350" max="4350" width="19.6640625" style="3" customWidth="1"/>
    <col min="4351" max="4598" width="9.109375" style="3"/>
    <col min="4599" max="4600" width="4.6640625" style="3" customWidth="1"/>
    <col min="4601" max="4601" width="45.6640625" style="3" customWidth="1"/>
    <col min="4602" max="4605" width="13.6640625" style="3" customWidth="1"/>
    <col min="4606" max="4606" width="19.6640625" style="3" customWidth="1"/>
    <col min="4607" max="4854" width="9.109375" style="3"/>
    <col min="4855" max="4856" width="4.6640625" style="3" customWidth="1"/>
    <col min="4857" max="4857" width="45.6640625" style="3" customWidth="1"/>
    <col min="4858" max="4861" width="13.6640625" style="3" customWidth="1"/>
    <col min="4862" max="4862" width="19.6640625" style="3" customWidth="1"/>
    <col min="4863" max="5110" width="9.109375" style="3"/>
    <col min="5111" max="5112" width="4.6640625" style="3" customWidth="1"/>
    <col min="5113" max="5113" width="45.6640625" style="3" customWidth="1"/>
    <col min="5114" max="5117" width="13.6640625" style="3" customWidth="1"/>
    <col min="5118" max="5118" width="19.6640625" style="3" customWidth="1"/>
    <col min="5119" max="5366" width="9.109375" style="3"/>
    <col min="5367" max="5368" width="4.6640625" style="3" customWidth="1"/>
    <col min="5369" max="5369" width="45.6640625" style="3" customWidth="1"/>
    <col min="5370" max="5373" width="13.6640625" style="3" customWidth="1"/>
    <col min="5374" max="5374" width="19.6640625" style="3" customWidth="1"/>
    <col min="5375" max="5622" width="9.109375" style="3"/>
    <col min="5623" max="5624" width="4.6640625" style="3" customWidth="1"/>
    <col min="5625" max="5625" width="45.6640625" style="3" customWidth="1"/>
    <col min="5626" max="5629" width="13.6640625" style="3" customWidth="1"/>
    <col min="5630" max="5630" width="19.6640625" style="3" customWidth="1"/>
    <col min="5631" max="5878" width="9.109375" style="3"/>
    <col min="5879" max="5880" width="4.6640625" style="3" customWidth="1"/>
    <col min="5881" max="5881" width="45.6640625" style="3" customWidth="1"/>
    <col min="5882" max="5885" width="13.6640625" style="3" customWidth="1"/>
    <col min="5886" max="5886" width="19.6640625" style="3" customWidth="1"/>
    <col min="5887" max="6134" width="9.109375" style="3"/>
    <col min="6135" max="6136" width="4.6640625" style="3" customWidth="1"/>
    <col min="6137" max="6137" width="45.6640625" style="3" customWidth="1"/>
    <col min="6138" max="6141" width="13.6640625" style="3" customWidth="1"/>
    <col min="6142" max="6142" width="19.6640625" style="3" customWidth="1"/>
    <col min="6143" max="6390" width="9.109375" style="3"/>
    <col min="6391" max="6392" width="4.6640625" style="3" customWidth="1"/>
    <col min="6393" max="6393" width="45.6640625" style="3" customWidth="1"/>
    <col min="6394" max="6397" width="13.6640625" style="3" customWidth="1"/>
    <col min="6398" max="6398" width="19.6640625" style="3" customWidth="1"/>
    <col min="6399" max="6646" width="9.109375" style="3"/>
    <col min="6647" max="6648" width="4.6640625" style="3" customWidth="1"/>
    <col min="6649" max="6649" width="45.6640625" style="3" customWidth="1"/>
    <col min="6650" max="6653" width="13.6640625" style="3" customWidth="1"/>
    <col min="6654" max="6654" width="19.6640625" style="3" customWidth="1"/>
    <col min="6655" max="6902" width="9.109375" style="3"/>
    <col min="6903" max="6904" width="4.6640625" style="3" customWidth="1"/>
    <col min="6905" max="6905" width="45.6640625" style="3" customWidth="1"/>
    <col min="6906" max="6909" width="13.6640625" style="3" customWidth="1"/>
    <col min="6910" max="6910" width="19.6640625" style="3" customWidth="1"/>
    <col min="6911" max="7158" width="9.109375" style="3"/>
    <col min="7159" max="7160" width="4.6640625" style="3" customWidth="1"/>
    <col min="7161" max="7161" width="45.6640625" style="3" customWidth="1"/>
    <col min="7162" max="7165" width="13.6640625" style="3" customWidth="1"/>
    <col min="7166" max="7166" width="19.6640625" style="3" customWidth="1"/>
    <col min="7167" max="7414" width="9.109375" style="3"/>
    <col min="7415" max="7416" width="4.6640625" style="3" customWidth="1"/>
    <col min="7417" max="7417" width="45.6640625" style="3" customWidth="1"/>
    <col min="7418" max="7421" width="13.6640625" style="3" customWidth="1"/>
    <col min="7422" max="7422" width="19.6640625" style="3" customWidth="1"/>
    <col min="7423" max="7670" width="9.109375" style="3"/>
    <col min="7671" max="7672" width="4.6640625" style="3" customWidth="1"/>
    <col min="7673" max="7673" width="45.6640625" style="3" customWidth="1"/>
    <col min="7674" max="7677" width="13.6640625" style="3" customWidth="1"/>
    <col min="7678" max="7678" width="19.6640625" style="3" customWidth="1"/>
    <col min="7679" max="7926" width="9.109375" style="3"/>
    <col min="7927" max="7928" width="4.6640625" style="3" customWidth="1"/>
    <col min="7929" max="7929" width="45.6640625" style="3" customWidth="1"/>
    <col min="7930" max="7933" width="13.6640625" style="3" customWidth="1"/>
    <col min="7934" max="7934" width="19.6640625" style="3" customWidth="1"/>
    <col min="7935" max="8182" width="9.109375" style="3"/>
    <col min="8183" max="8184" width="4.6640625" style="3" customWidth="1"/>
    <col min="8185" max="8185" width="45.6640625" style="3" customWidth="1"/>
    <col min="8186" max="8189" width="13.6640625" style="3" customWidth="1"/>
    <col min="8190" max="8190" width="19.6640625" style="3" customWidth="1"/>
    <col min="8191" max="8438" width="9.109375" style="3"/>
    <col min="8439" max="8440" width="4.6640625" style="3" customWidth="1"/>
    <col min="8441" max="8441" width="45.6640625" style="3" customWidth="1"/>
    <col min="8442" max="8445" width="13.6640625" style="3" customWidth="1"/>
    <col min="8446" max="8446" width="19.6640625" style="3" customWidth="1"/>
    <col min="8447" max="8694" width="9.109375" style="3"/>
    <col min="8695" max="8696" width="4.6640625" style="3" customWidth="1"/>
    <col min="8697" max="8697" width="45.6640625" style="3" customWidth="1"/>
    <col min="8698" max="8701" width="13.6640625" style="3" customWidth="1"/>
    <col min="8702" max="8702" width="19.6640625" style="3" customWidth="1"/>
    <col min="8703" max="8950" width="9.109375" style="3"/>
    <col min="8951" max="8952" width="4.6640625" style="3" customWidth="1"/>
    <col min="8953" max="8953" width="45.6640625" style="3" customWidth="1"/>
    <col min="8954" max="8957" width="13.6640625" style="3" customWidth="1"/>
    <col min="8958" max="8958" width="19.6640625" style="3" customWidth="1"/>
    <col min="8959" max="9206" width="9.109375" style="3"/>
    <col min="9207" max="9208" width="4.6640625" style="3" customWidth="1"/>
    <col min="9209" max="9209" width="45.6640625" style="3" customWidth="1"/>
    <col min="9210" max="9213" width="13.6640625" style="3" customWidth="1"/>
    <col min="9214" max="9214" width="19.6640625" style="3" customWidth="1"/>
    <col min="9215" max="9462" width="9.109375" style="3"/>
    <col min="9463" max="9464" width="4.6640625" style="3" customWidth="1"/>
    <col min="9465" max="9465" width="45.6640625" style="3" customWidth="1"/>
    <col min="9466" max="9469" width="13.6640625" style="3" customWidth="1"/>
    <col min="9470" max="9470" width="19.6640625" style="3" customWidth="1"/>
    <col min="9471" max="9718" width="9.109375" style="3"/>
    <col min="9719" max="9720" width="4.6640625" style="3" customWidth="1"/>
    <col min="9721" max="9721" width="45.6640625" style="3" customWidth="1"/>
    <col min="9722" max="9725" width="13.6640625" style="3" customWidth="1"/>
    <col min="9726" max="9726" width="19.6640625" style="3" customWidth="1"/>
    <col min="9727" max="9974" width="9.109375" style="3"/>
    <col min="9975" max="9976" width="4.6640625" style="3" customWidth="1"/>
    <col min="9977" max="9977" width="45.6640625" style="3" customWidth="1"/>
    <col min="9978" max="9981" width="13.6640625" style="3" customWidth="1"/>
    <col min="9982" max="9982" width="19.6640625" style="3" customWidth="1"/>
    <col min="9983" max="10230" width="9.109375" style="3"/>
    <col min="10231" max="10232" width="4.6640625" style="3" customWidth="1"/>
    <col min="10233" max="10233" width="45.6640625" style="3" customWidth="1"/>
    <col min="10234" max="10237" width="13.6640625" style="3" customWidth="1"/>
    <col min="10238" max="10238" width="19.6640625" style="3" customWidth="1"/>
    <col min="10239" max="10486" width="9.109375" style="3"/>
    <col min="10487" max="10488" width="4.6640625" style="3" customWidth="1"/>
    <col min="10489" max="10489" width="45.6640625" style="3" customWidth="1"/>
    <col min="10490" max="10493" width="13.6640625" style="3" customWidth="1"/>
    <col min="10494" max="10494" width="19.6640625" style="3" customWidth="1"/>
    <col min="10495" max="10742" width="9.109375" style="3"/>
    <col min="10743" max="10744" width="4.6640625" style="3" customWidth="1"/>
    <col min="10745" max="10745" width="45.6640625" style="3" customWidth="1"/>
    <col min="10746" max="10749" width="13.6640625" style="3" customWidth="1"/>
    <col min="10750" max="10750" width="19.6640625" style="3" customWidth="1"/>
    <col min="10751" max="10998" width="9.109375" style="3"/>
    <col min="10999" max="11000" width="4.6640625" style="3" customWidth="1"/>
    <col min="11001" max="11001" width="45.6640625" style="3" customWidth="1"/>
    <col min="11002" max="11005" width="13.6640625" style="3" customWidth="1"/>
    <col min="11006" max="11006" width="19.6640625" style="3" customWidth="1"/>
    <col min="11007" max="11254" width="9.109375" style="3"/>
    <col min="11255" max="11256" width="4.6640625" style="3" customWidth="1"/>
    <col min="11257" max="11257" width="45.6640625" style="3" customWidth="1"/>
    <col min="11258" max="11261" width="13.6640625" style="3" customWidth="1"/>
    <col min="11262" max="11262" width="19.6640625" style="3" customWidth="1"/>
    <col min="11263" max="11510" width="9.109375" style="3"/>
    <col min="11511" max="11512" width="4.6640625" style="3" customWidth="1"/>
    <col min="11513" max="11513" width="45.6640625" style="3" customWidth="1"/>
    <col min="11514" max="11517" width="13.6640625" style="3" customWidth="1"/>
    <col min="11518" max="11518" width="19.6640625" style="3" customWidth="1"/>
    <col min="11519" max="11766" width="9.109375" style="3"/>
    <col min="11767" max="11768" width="4.6640625" style="3" customWidth="1"/>
    <col min="11769" max="11769" width="45.6640625" style="3" customWidth="1"/>
    <col min="11770" max="11773" width="13.6640625" style="3" customWidth="1"/>
    <col min="11774" max="11774" width="19.6640625" style="3" customWidth="1"/>
    <col min="11775" max="12022" width="9.109375" style="3"/>
    <col min="12023" max="12024" width="4.6640625" style="3" customWidth="1"/>
    <col min="12025" max="12025" width="45.6640625" style="3" customWidth="1"/>
    <col min="12026" max="12029" width="13.6640625" style="3" customWidth="1"/>
    <col min="12030" max="12030" width="19.6640625" style="3" customWidth="1"/>
    <col min="12031" max="12278" width="9.109375" style="3"/>
    <col min="12279" max="12280" width="4.6640625" style="3" customWidth="1"/>
    <col min="12281" max="12281" width="45.6640625" style="3" customWidth="1"/>
    <col min="12282" max="12285" width="13.6640625" style="3" customWidth="1"/>
    <col min="12286" max="12286" width="19.6640625" style="3" customWidth="1"/>
    <col min="12287" max="12534" width="9.109375" style="3"/>
    <col min="12535" max="12536" width="4.6640625" style="3" customWidth="1"/>
    <col min="12537" max="12537" width="45.6640625" style="3" customWidth="1"/>
    <col min="12538" max="12541" width="13.6640625" style="3" customWidth="1"/>
    <col min="12542" max="12542" width="19.6640625" style="3" customWidth="1"/>
    <col min="12543" max="12790" width="9.109375" style="3"/>
    <col min="12791" max="12792" width="4.6640625" style="3" customWidth="1"/>
    <col min="12793" max="12793" width="45.6640625" style="3" customWidth="1"/>
    <col min="12794" max="12797" width="13.6640625" style="3" customWidth="1"/>
    <col min="12798" max="12798" width="19.6640625" style="3" customWidth="1"/>
    <col min="12799" max="13046" width="9.109375" style="3"/>
    <col min="13047" max="13048" width="4.6640625" style="3" customWidth="1"/>
    <col min="13049" max="13049" width="45.6640625" style="3" customWidth="1"/>
    <col min="13050" max="13053" width="13.6640625" style="3" customWidth="1"/>
    <col min="13054" max="13054" width="19.6640625" style="3" customWidth="1"/>
    <col min="13055" max="13302" width="9.109375" style="3"/>
    <col min="13303" max="13304" width="4.6640625" style="3" customWidth="1"/>
    <col min="13305" max="13305" width="45.6640625" style="3" customWidth="1"/>
    <col min="13306" max="13309" width="13.6640625" style="3" customWidth="1"/>
    <col min="13310" max="13310" width="19.6640625" style="3" customWidth="1"/>
    <col min="13311" max="13558" width="9.109375" style="3"/>
    <col min="13559" max="13560" width="4.6640625" style="3" customWidth="1"/>
    <col min="13561" max="13561" width="45.6640625" style="3" customWidth="1"/>
    <col min="13562" max="13565" width="13.6640625" style="3" customWidth="1"/>
    <col min="13566" max="13566" width="19.6640625" style="3" customWidth="1"/>
    <col min="13567" max="13814" width="9.109375" style="3"/>
    <col min="13815" max="13816" width="4.6640625" style="3" customWidth="1"/>
    <col min="13817" max="13817" width="45.6640625" style="3" customWidth="1"/>
    <col min="13818" max="13821" width="13.6640625" style="3" customWidth="1"/>
    <col min="13822" max="13822" width="19.6640625" style="3" customWidth="1"/>
    <col min="13823" max="14070" width="9.109375" style="3"/>
    <col min="14071" max="14072" width="4.6640625" style="3" customWidth="1"/>
    <col min="14073" max="14073" width="45.6640625" style="3" customWidth="1"/>
    <col min="14074" max="14077" width="13.6640625" style="3" customWidth="1"/>
    <col min="14078" max="14078" width="19.6640625" style="3" customWidth="1"/>
    <col min="14079" max="14326" width="9.109375" style="3"/>
    <col min="14327" max="14328" width="4.6640625" style="3" customWidth="1"/>
    <col min="14329" max="14329" width="45.6640625" style="3" customWidth="1"/>
    <col min="14330" max="14333" width="13.6640625" style="3" customWidth="1"/>
    <col min="14334" max="14334" width="19.6640625" style="3" customWidth="1"/>
    <col min="14335" max="14582" width="9.109375" style="3"/>
    <col min="14583" max="14584" width="4.6640625" style="3" customWidth="1"/>
    <col min="14585" max="14585" width="45.6640625" style="3" customWidth="1"/>
    <col min="14586" max="14589" width="13.6640625" style="3" customWidth="1"/>
    <col min="14590" max="14590" width="19.6640625" style="3" customWidth="1"/>
    <col min="14591" max="14838" width="9.109375" style="3"/>
    <col min="14839" max="14840" width="4.6640625" style="3" customWidth="1"/>
    <col min="14841" max="14841" width="45.6640625" style="3" customWidth="1"/>
    <col min="14842" max="14845" width="13.6640625" style="3" customWidth="1"/>
    <col min="14846" max="14846" width="19.6640625" style="3" customWidth="1"/>
    <col min="14847" max="15094" width="9.109375" style="3"/>
    <col min="15095" max="15096" width="4.6640625" style="3" customWidth="1"/>
    <col min="15097" max="15097" width="45.6640625" style="3" customWidth="1"/>
    <col min="15098" max="15101" width="13.6640625" style="3" customWidth="1"/>
    <col min="15102" max="15102" width="19.6640625" style="3" customWidth="1"/>
    <col min="15103" max="15350" width="9.109375" style="3"/>
    <col min="15351" max="15352" width="4.6640625" style="3" customWidth="1"/>
    <col min="15353" max="15353" width="45.6640625" style="3" customWidth="1"/>
    <col min="15354" max="15357" width="13.6640625" style="3" customWidth="1"/>
    <col min="15358" max="15358" width="19.6640625" style="3" customWidth="1"/>
    <col min="15359" max="15606" width="9.109375" style="3"/>
    <col min="15607" max="15608" width="4.6640625" style="3" customWidth="1"/>
    <col min="15609" max="15609" width="45.6640625" style="3" customWidth="1"/>
    <col min="15610" max="15613" width="13.6640625" style="3" customWidth="1"/>
    <col min="15614" max="15614" width="19.6640625" style="3" customWidth="1"/>
    <col min="15615" max="15862" width="9.109375" style="3"/>
    <col min="15863" max="15864" width="4.6640625" style="3" customWidth="1"/>
    <col min="15865" max="15865" width="45.6640625" style="3" customWidth="1"/>
    <col min="15866" max="15869" width="13.6640625" style="3" customWidth="1"/>
    <col min="15870" max="15870" width="19.6640625" style="3" customWidth="1"/>
    <col min="15871" max="16118" width="9.109375" style="3"/>
    <col min="16119" max="16120" width="4.6640625" style="3" customWidth="1"/>
    <col min="16121" max="16121" width="45.6640625" style="3" customWidth="1"/>
    <col min="16122" max="16125" width="13.6640625" style="3" customWidth="1"/>
    <col min="16126" max="16126" width="19.6640625" style="3" customWidth="1"/>
    <col min="16127" max="16384" width="9.109375" style="3"/>
  </cols>
  <sheetData>
    <row r="1" spans="1:11" s="5" customFormat="1" ht="17.25" customHeight="1" x14ac:dyDescent="0.25">
      <c r="A1" s="402" t="s">
        <v>4</v>
      </c>
      <c r="B1" s="402"/>
      <c r="C1" s="250"/>
      <c r="D1" s="205" t="s">
        <v>236</v>
      </c>
      <c r="E1" s="262"/>
      <c r="F1" s="263"/>
      <c r="G1" s="263"/>
      <c r="H1" s="2" t="s">
        <v>14</v>
      </c>
      <c r="I1" s="3"/>
      <c r="J1" s="3"/>
      <c r="K1" s="3"/>
    </row>
    <row r="2" spans="1:11" ht="17.25" customHeight="1" x14ac:dyDescent="0.25">
      <c r="A2" s="420" t="s">
        <v>223</v>
      </c>
      <c r="B2" s="421"/>
      <c r="C2" s="421"/>
      <c r="D2" s="421"/>
      <c r="E2" s="422" t="s">
        <v>71</v>
      </c>
      <c r="F2" s="423"/>
      <c r="G2" s="423"/>
      <c r="H2" s="92"/>
    </row>
    <row r="3" spans="1:11" s="18" customFormat="1" ht="15.6" thickBot="1" x14ac:dyDescent="0.3">
      <c r="A3" s="424"/>
      <c r="B3" s="425"/>
      <c r="C3" s="425"/>
      <c r="D3" s="425"/>
      <c r="E3" s="264"/>
      <c r="F3" s="197"/>
      <c r="G3" s="197"/>
      <c r="H3" s="197"/>
      <c r="I3" s="5"/>
      <c r="J3" s="5"/>
      <c r="K3" s="5"/>
    </row>
    <row r="4" spans="1:11" s="18" customFormat="1" ht="17.25" customHeight="1" x14ac:dyDescent="0.25">
      <c r="A4" s="426" t="s">
        <v>6</v>
      </c>
      <c r="B4" s="427"/>
      <c r="C4" s="427"/>
      <c r="D4" s="428"/>
      <c r="E4" s="432" t="s">
        <v>25</v>
      </c>
      <c r="F4" s="186" t="s">
        <v>94</v>
      </c>
      <c r="G4" s="186" t="s">
        <v>96</v>
      </c>
      <c r="H4" s="406" t="s">
        <v>1</v>
      </c>
      <c r="I4" s="3"/>
      <c r="J4" s="3"/>
      <c r="K4" s="3"/>
    </row>
    <row r="5" spans="1:11" s="18" customFormat="1" ht="17.25" customHeight="1" thickBot="1" x14ac:dyDescent="0.25">
      <c r="A5" s="429"/>
      <c r="B5" s="430"/>
      <c r="C5" s="430"/>
      <c r="D5" s="431"/>
      <c r="E5" s="433"/>
      <c r="F5" s="187" t="s">
        <v>95</v>
      </c>
      <c r="G5" s="188" t="s">
        <v>97</v>
      </c>
      <c r="H5" s="419"/>
    </row>
    <row r="6" spans="1:11" s="18" customFormat="1" ht="17.25" customHeight="1" x14ac:dyDescent="0.2">
      <c r="A6" s="237" t="s">
        <v>106</v>
      </c>
      <c r="B6" s="238"/>
      <c r="C6" s="239"/>
      <c r="D6" s="240" t="s">
        <v>75</v>
      </c>
      <c r="E6" s="265"/>
      <c r="F6" s="266"/>
      <c r="G6" s="267"/>
      <c r="H6" s="268"/>
    </row>
    <row r="7" spans="1:11" s="18" customFormat="1" ht="17.25" customHeight="1" x14ac:dyDescent="0.2">
      <c r="A7" s="189"/>
      <c r="B7" s="241" t="s">
        <v>103</v>
      </c>
      <c r="C7" s="192"/>
      <c r="D7" s="242" t="s">
        <v>224</v>
      </c>
      <c r="E7" s="199" t="s">
        <v>70</v>
      </c>
      <c r="F7" s="21" t="s">
        <v>70</v>
      </c>
      <c r="G7" s="22" t="s">
        <v>70</v>
      </c>
      <c r="H7" s="236">
        <f>SUM(H8:H10)</f>
        <v>0</v>
      </c>
    </row>
    <row r="8" spans="1:11" s="18" customFormat="1" ht="17.25" customHeight="1" x14ac:dyDescent="0.2">
      <c r="A8" s="189"/>
      <c r="B8" s="190"/>
      <c r="C8" s="243" t="s">
        <v>123</v>
      </c>
      <c r="D8" s="191" t="s">
        <v>225</v>
      </c>
      <c r="E8" s="199" t="s">
        <v>128</v>
      </c>
      <c r="F8" s="21">
        <v>570</v>
      </c>
      <c r="G8" s="269"/>
      <c r="H8" s="201">
        <f>ROUND(F8*G8,2)</f>
        <v>0</v>
      </c>
    </row>
    <row r="9" spans="1:11" s="18" customFormat="1" ht="17.25" customHeight="1" x14ac:dyDescent="0.2">
      <c r="A9" s="189"/>
      <c r="B9" s="190"/>
      <c r="C9" s="243" t="s">
        <v>124</v>
      </c>
      <c r="D9" s="191" t="s">
        <v>237</v>
      </c>
      <c r="E9" s="199" t="s">
        <v>177</v>
      </c>
      <c r="F9" s="21">
        <v>640</v>
      </c>
      <c r="G9" s="269"/>
      <c r="H9" s="201">
        <f>ROUND(F9*G9,2)</f>
        <v>0</v>
      </c>
    </row>
    <row r="10" spans="1:11" s="18" customFormat="1" ht="17.25" customHeight="1" x14ac:dyDescent="0.2">
      <c r="A10" s="189"/>
      <c r="B10" s="190"/>
      <c r="C10" s="243" t="s">
        <v>125</v>
      </c>
      <c r="D10" s="191" t="s">
        <v>226</v>
      </c>
      <c r="E10" s="199" t="s">
        <v>26</v>
      </c>
      <c r="F10" s="21">
        <v>1310</v>
      </c>
      <c r="G10" s="269"/>
      <c r="H10" s="201">
        <f>ROUND(F10*G10,2)</f>
        <v>0</v>
      </c>
    </row>
    <row r="11" spans="1:11" s="18" customFormat="1" ht="17.25" customHeight="1" x14ac:dyDescent="0.2">
      <c r="A11" s="189"/>
      <c r="B11" s="110" t="s">
        <v>206</v>
      </c>
      <c r="C11" s="192"/>
      <c r="D11" s="191" t="s">
        <v>129</v>
      </c>
      <c r="E11" s="200" t="s">
        <v>70</v>
      </c>
      <c r="F11" s="245" t="s">
        <v>70</v>
      </c>
      <c r="G11" s="245" t="s">
        <v>70</v>
      </c>
      <c r="H11" s="246">
        <f>SUM(H12:H17)</f>
        <v>0</v>
      </c>
    </row>
    <row r="12" spans="1:11" s="18" customFormat="1" ht="17.25" customHeight="1" x14ac:dyDescent="0.2">
      <c r="A12" s="189"/>
      <c r="B12" s="190"/>
      <c r="C12" s="243" t="s">
        <v>227</v>
      </c>
      <c r="D12" s="191" t="s">
        <v>130</v>
      </c>
      <c r="E12" s="199" t="s">
        <v>26</v>
      </c>
      <c r="F12" s="21">
        <v>690</v>
      </c>
      <c r="G12" s="270"/>
      <c r="H12" s="202">
        <f t="shared" ref="H12:H17" si="0">ROUND(F12*G12,2)</f>
        <v>0</v>
      </c>
    </row>
    <row r="13" spans="1:11" s="18" customFormat="1" ht="17.25" customHeight="1" x14ac:dyDescent="0.2">
      <c r="A13" s="189"/>
      <c r="B13" s="190"/>
      <c r="C13" s="243" t="s">
        <v>228</v>
      </c>
      <c r="D13" s="191" t="s">
        <v>178</v>
      </c>
      <c r="E13" s="199" t="s">
        <v>26</v>
      </c>
      <c r="F13" s="21">
        <v>380</v>
      </c>
      <c r="G13" s="270"/>
      <c r="H13" s="202">
        <f t="shared" si="0"/>
        <v>0</v>
      </c>
    </row>
    <row r="14" spans="1:11" s="18" customFormat="1" ht="17.25" customHeight="1" x14ac:dyDescent="0.2">
      <c r="A14" s="189"/>
      <c r="B14" s="190"/>
      <c r="C14" s="243" t="s">
        <v>229</v>
      </c>
      <c r="D14" s="191" t="s">
        <v>131</v>
      </c>
      <c r="E14" s="199" t="s">
        <v>26</v>
      </c>
      <c r="F14" s="21">
        <v>390</v>
      </c>
      <c r="G14" s="270"/>
      <c r="H14" s="202">
        <f t="shared" si="0"/>
        <v>0</v>
      </c>
    </row>
    <row r="15" spans="1:11" s="18" customFormat="1" ht="17.25" customHeight="1" x14ac:dyDescent="0.2">
      <c r="A15" s="189"/>
      <c r="B15" s="190"/>
      <c r="C15" s="243" t="s">
        <v>230</v>
      </c>
      <c r="D15" s="191" t="s">
        <v>132</v>
      </c>
      <c r="E15" s="199" t="s">
        <v>133</v>
      </c>
      <c r="F15" s="21">
        <v>1870</v>
      </c>
      <c r="G15" s="270"/>
      <c r="H15" s="202">
        <f t="shared" si="0"/>
        <v>0</v>
      </c>
    </row>
    <row r="16" spans="1:11" s="18" customFormat="1" ht="17.25" customHeight="1" x14ac:dyDescent="0.2">
      <c r="A16" s="189"/>
      <c r="B16" s="190"/>
      <c r="C16" s="243" t="s">
        <v>231</v>
      </c>
      <c r="D16" s="191" t="s">
        <v>134</v>
      </c>
      <c r="E16" s="199" t="s">
        <v>26</v>
      </c>
      <c r="F16" s="21">
        <v>1310</v>
      </c>
      <c r="G16" s="270"/>
      <c r="H16" s="202">
        <f t="shared" si="0"/>
        <v>0</v>
      </c>
    </row>
    <row r="17" spans="1:11" s="18" customFormat="1" ht="17.25" customHeight="1" thickBot="1" x14ac:dyDescent="0.25">
      <c r="A17" s="189"/>
      <c r="B17" s="193"/>
      <c r="C17" s="244" t="s">
        <v>232</v>
      </c>
      <c r="D17" s="191" t="s">
        <v>111</v>
      </c>
      <c r="E17" s="199" t="s">
        <v>112</v>
      </c>
      <c r="F17" s="21">
        <v>1120</v>
      </c>
      <c r="G17" s="270"/>
      <c r="H17" s="203">
        <f t="shared" si="0"/>
        <v>0</v>
      </c>
    </row>
    <row r="18" spans="1:11" ht="17.25" customHeight="1" thickBot="1" x14ac:dyDescent="0.3">
      <c r="A18" s="194"/>
      <c r="B18" s="195"/>
      <c r="C18" s="195"/>
      <c r="D18" s="196" t="s">
        <v>2</v>
      </c>
      <c r="E18" s="195"/>
      <c r="F18" s="195"/>
      <c r="G18" s="195"/>
      <c r="H18" s="204">
        <f>H7+H11</f>
        <v>0</v>
      </c>
      <c r="I18" s="18"/>
      <c r="J18" s="18"/>
      <c r="K18" s="18"/>
    </row>
    <row r="19" spans="1:11" s="18" customFormat="1" x14ac:dyDescent="0.25">
      <c r="I19" s="3"/>
      <c r="J19" s="3"/>
      <c r="K19" s="3"/>
    </row>
    <row r="20" spans="1:11" s="18" customFormat="1" ht="10.199999999999999" x14ac:dyDescent="0.2">
      <c r="A20" s="93" t="s">
        <v>15</v>
      </c>
    </row>
    <row r="21" spans="1:11" s="18" customFormat="1" ht="10.199999999999999" x14ac:dyDescent="0.2">
      <c r="A21" s="197" t="s">
        <v>181</v>
      </c>
      <c r="B21" s="198"/>
      <c r="C21" s="198"/>
      <c r="D21" s="198"/>
      <c r="E21" s="198"/>
      <c r="F21" s="198"/>
      <c r="G21" s="198"/>
      <c r="H21" s="198"/>
    </row>
    <row r="22" spans="1:11" s="18" customFormat="1" ht="10.199999999999999" x14ac:dyDescent="0.2">
      <c r="A22" s="93" t="s">
        <v>16</v>
      </c>
    </row>
    <row r="23" spans="1:11" s="18" customFormat="1" ht="10.199999999999999" x14ac:dyDescent="0.2">
      <c r="A23" s="93" t="s">
        <v>233</v>
      </c>
    </row>
    <row r="24" spans="1:11" s="18" customFormat="1" x14ac:dyDescent="0.2">
      <c r="A24" s="183"/>
    </row>
    <row r="25" spans="1:11" s="18" customFormat="1" x14ac:dyDescent="0.2">
      <c r="A25" s="183"/>
    </row>
    <row r="26" spans="1:11" s="18" customFormat="1" x14ac:dyDescent="0.2">
      <c r="A26" s="387"/>
      <c r="B26" s="272"/>
      <c r="C26" s="272"/>
      <c r="D26" s="272"/>
      <c r="E26" s="272"/>
      <c r="F26" s="272"/>
      <c r="G26" s="272"/>
      <c r="H26" s="272"/>
    </row>
    <row r="27" spans="1:11" s="18" customFormat="1" x14ac:dyDescent="0.2">
      <c r="A27" s="259" t="s">
        <v>180</v>
      </c>
      <c r="B27" s="272"/>
      <c r="C27" s="272"/>
      <c r="D27" s="272"/>
      <c r="E27" s="272"/>
      <c r="F27" s="272"/>
      <c r="G27" s="272"/>
      <c r="H27" s="272"/>
    </row>
    <row r="28" spans="1:11" s="18" customFormat="1" x14ac:dyDescent="0.25">
      <c r="A28" s="387"/>
      <c r="B28" s="272"/>
      <c r="C28" s="272"/>
      <c r="D28" s="272"/>
      <c r="E28" s="272"/>
      <c r="F28" s="418" t="s">
        <v>221</v>
      </c>
      <c r="G28" s="418"/>
      <c r="H28" s="418"/>
    </row>
    <row r="29" spans="1:11" s="18" customFormat="1" x14ac:dyDescent="0.25">
      <c r="A29" s="387"/>
      <c r="B29" s="272"/>
      <c r="C29" s="272"/>
      <c r="D29" s="272"/>
      <c r="E29" s="272"/>
      <c r="F29" s="401" t="s">
        <v>222</v>
      </c>
      <c r="G29" s="401"/>
      <c r="H29" s="401"/>
    </row>
    <row r="30" spans="1:11" s="18" customFormat="1" x14ac:dyDescent="0.2">
      <c r="A30" s="183"/>
    </row>
    <row r="31" spans="1:11" s="18" customFormat="1" x14ac:dyDescent="0.2">
      <c r="A31" s="183"/>
    </row>
    <row r="32" spans="1:11" s="18" customFormat="1" ht="10.199999999999999" x14ac:dyDescent="0.2"/>
    <row r="34" spans="9:11" x14ac:dyDescent="0.25">
      <c r="I34" s="271"/>
      <c r="J34" s="271"/>
      <c r="K34" s="271"/>
    </row>
    <row r="35" spans="9:11" s="271" customFormat="1" x14ac:dyDescent="0.25">
      <c r="I35" s="3"/>
      <c r="J35" s="3"/>
      <c r="K35" s="3"/>
    </row>
    <row r="41" spans="9:11" x14ac:dyDescent="0.25">
      <c r="I41" s="18"/>
      <c r="J41" s="18"/>
      <c r="K41" s="18"/>
    </row>
    <row r="42" spans="9:11" s="18" customFormat="1" ht="10.199999999999999" x14ac:dyDescent="0.2"/>
    <row r="43" spans="9:11" s="18" customFormat="1" ht="10.199999999999999" x14ac:dyDescent="0.2"/>
    <row r="44" spans="9:11" s="18" customFormat="1" ht="10.199999999999999" x14ac:dyDescent="0.2"/>
    <row r="45" spans="9:11" s="18" customFormat="1" ht="10.199999999999999" x14ac:dyDescent="0.2"/>
    <row r="46" spans="9:11" s="18" customFormat="1" ht="10.199999999999999" x14ac:dyDescent="0.2">
      <c r="I46" s="271"/>
      <c r="J46" s="271"/>
      <c r="K46" s="271"/>
    </row>
    <row r="47" spans="9:11" s="271" customFormat="1" x14ac:dyDescent="0.25">
      <c r="I47" s="3"/>
      <c r="J47" s="3"/>
      <c r="K47" s="3"/>
    </row>
    <row r="53" spans="9:11" x14ac:dyDescent="0.25">
      <c r="I53" s="271"/>
      <c r="J53" s="271"/>
      <c r="K53" s="271"/>
    </row>
    <row r="54" spans="9:11" s="271" customFormat="1" x14ac:dyDescent="0.25">
      <c r="I54" s="3"/>
      <c r="J54" s="3"/>
      <c r="K54" s="3"/>
    </row>
    <row r="55" spans="9:11" x14ac:dyDescent="0.25">
      <c r="I55" s="18"/>
      <c r="J55" s="18"/>
      <c r="K55" s="18"/>
    </row>
    <row r="56" spans="9:11" s="18" customFormat="1" ht="10.199999999999999" x14ac:dyDescent="0.2"/>
    <row r="57" spans="9:11" s="18" customFormat="1" ht="10.199999999999999" x14ac:dyDescent="0.2"/>
    <row r="58" spans="9:11" s="18" customFormat="1" ht="10.199999999999999" x14ac:dyDescent="0.2"/>
    <row r="59" spans="9:11" s="18" customFormat="1" ht="10.199999999999999" x14ac:dyDescent="0.2"/>
    <row r="60" spans="9:11" s="18" customFormat="1" ht="10.199999999999999" x14ac:dyDescent="0.2">
      <c r="I60" s="271"/>
      <c r="J60" s="271"/>
      <c r="K60" s="271"/>
    </row>
    <row r="61" spans="9:11" s="271" customFormat="1" x14ac:dyDescent="0.25">
      <c r="I61" s="3"/>
      <c r="J61" s="3"/>
      <c r="K61" s="3"/>
    </row>
  </sheetData>
  <sheetProtection algorithmName="SHA-512" hashValue="xTPUv51k9t456xHhvf8YUk34O/6W7ZLANSE5KQFDHJkq1Qy26GI++JxqcSeLkkQSDHv6D+6LeNkmeuKN5+KWqA==" saltValue="EHP2R6ftOpIbKZwZctuR+Q==" spinCount="100000" sheet="1" objects="1" scenarios="1"/>
  <mergeCells count="9">
    <mergeCell ref="F28:H28"/>
    <mergeCell ref="F29:H29"/>
    <mergeCell ref="H4:H5"/>
    <mergeCell ref="A1:B1"/>
    <mergeCell ref="A2:D2"/>
    <mergeCell ref="E2:G2"/>
    <mergeCell ref="A3:D3"/>
    <mergeCell ref="A4:D5"/>
    <mergeCell ref="E4:E5"/>
  </mergeCells>
  <printOptions horizontalCentered="1" verticalCentered="1"/>
  <pageMargins left="0.59055118110236227" right="0.59055118110236227" top="0.59055118110236227" bottom="0.59055118110236227" header="0" footer="0"/>
  <pageSetup paperSize="9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BB8D1-ABAE-48F1-86AE-D6357AC051C9}">
  <sheetPr>
    <pageSetUpPr fitToPage="1"/>
  </sheetPr>
  <dimension ref="A1:F102"/>
  <sheetViews>
    <sheetView showGridLines="0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7" sqref="E7"/>
    </sheetView>
  </sheetViews>
  <sheetFormatPr defaultRowHeight="13.2" x14ac:dyDescent="0.25"/>
  <cols>
    <col min="1" max="1" width="5" style="301" bestFit="1" customWidth="1"/>
    <col min="2" max="2" width="66.6640625" style="301" customWidth="1"/>
    <col min="3" max="3" width="5.6640625" style="301" customWidth="1"/>
    <col min="4" max="4" width="9.33203125" style="301" customWidth="1"/>
    <col min="5" max="5" width="12.6640625" style="301" customWidth="1"/>
    <col min="6" max="6" width="15.6640625" style="301" customWidth="1"/>
    <col min="7" max="246" width="9.109375" style="301"/>
    <col min="247" max="247" width="5" style="301" bestFit="1" customWidth="1"/>
    <col min="248" max="248" width="78.44140625" style="301" customWidth="1"/>
    <col min="249" max="249" width="4.6640625" style="301" customWidth="1"/>
    <col min="250" max="250" width="9" style="301" bestFit="1" customWidth="1"/>
    <col min="251" max="251" width="13.109375" style="301" customWidth="1"/>
    <col min="252" max="252" width="15.33203125" style="301" customWidth="1"/>
    <col min="253" max="502" width="9.109375" style="301"/>
    <col min="503" max="503" width="5" style="301" bestFit="1" customWidth="1"/>
    <col min="504" max="504" width="78.44140625" style="301" customWidth="1"/>
    <col min="505" max="505" width="4.6640625" style="301" customWidth="1"/>
    <col min="506" max="506" width="9" style="301" bestFit="1" customWidth="1"/>
    <col min="507" max="507" width="13.109375" style="301" customWidth="1"/>
    <col min="508" max="508" width="15.33203125" style="301" customWidth="1"/>
    <col min="509" max="758" width="9.109375" style="301"/>
    <col min="759" max="759" width="5" style="301" bestFit="1" customWidth="1"/>
    <col min="760" max="760" width="78.44140625" style="301" customWidth="1"/>
    <col min="761" max="761" width="4.6640625" style="301" customWidth="1"/>
    <col min="762" max="762" width="9" style="301" bestFit="1" customWidth="1"/>
    <col min="763" max="763" width="13.109375" style="301" customWidth="1"/>
    <col min="764" max="764" width="15.33203125" style="301" customWidth="1"/>
    <col min="765" max="1014" width="9.109375" style="301"/>
    <col min="1015" max="1015" width="5" style="301" bestFit="1" customWidth="1"/>
    <col min="1016" max="1016" width="78.44140625" style="301" customWidth="1"/>
    <col min="1017" max="1017" width="4.6640625" style="301" customWidth="1"/>
    <col min="1018" max="1018" width="9" style="301" bestFit="1" customWidth="1"/>
    <col min="1019" max="1019" width="13.109375" style="301" customWidth="1"/>
    <col min="1020" max="1020" width="15.33203125" style="301" customWidth="1"/>
    <col min="1021" max="1270" width="9.109375" style="301"/>
    <col min="1271" max="1271" width="5" style="301" bestFit="1" customWidth="1"/>
    <col min="1272" max="1272" width="78.44140625" style="301" customWidth="1"/>
    <col min="1273" max="1273" width="4.6640625" style="301" customWidth="1"/>
    <col min="1274" max="1274" width="9" style="301" bestFit="1" customWidth="1"/>
    <col min="1275" max="1275" width="13.109375" style="301" customWidth="1"/>
    <col min="1276" max="1276" width="15.33203125" style="301" customWidth="1"/>
    <col min="1277" max="1526" width="9.109375" style="301"/>
    <col min="1527" max="1527" width="5" style="301" bestFit="1" customWidth="1"/>
    <col min="1528" max="1528" width="78.44140625" style="301" customWidth="1"/>
    <col min="1529" max="1529" width="4.6640625" style="301" customWidth="1"/>
    <col min="1530" max="1530" width="9" style="301" bestFit="1" customWidth="1"/>
    <col min="1531" max="1531" width="13.109375" style="301" customWidth="1"/>
    <col min="1532" max="1532" width="15.33203125" style="301" customWidth="1"/>
    <col min="1533" max="1782" width="9.109375" style="301"/>
    <col min="1783" max="1783" width="5" style="301" bestFit="1" customWidth="1"/>
    <col min="1784" max="1784" width="78.44140625" style="301" customWidth="1"/>
    <col min="1785" max="1785" width="4.6640625" style="301" customWidth="1"/>
    <col min="1786" max="1786" width="9" style="301" bestFit="1" customWidth="1"/>
    <col min="1787" max="1787" width="13.109375" style="301" customWidth="1"/>
    <col min="1788" max="1788" width="15.33203125" style="301" customWidth="1"/>
    <col min="1789" max="2038" width="9.109375" style="301"/>
    <col min="2039" max="2039" width="5" style="301" bestFit="1" customWidth="1"/>
    <col min="2040" max="2040" width="78.44140625" style="301" customWidth="1"/>
    <col min="2041" max="2041" width="4.6640625" style="301" customWidth="1"/>
    <col min="2042" max="2042" width="9" style="301" bestFit="1" customWidth="1"/>
    <col min="2043" max="2043" width="13.109375" style="301" customWidth="1"/>
    <col min="2044" max="2044" width="15.33203125" style="301" customWidth="1"/>
    <col min="2045" max="2294" width="9.109375" style="301"/>
    <col min="2295" max="2295" width="5" style="301" bestFit="1" customWidth="1"/>
    <col min="2296" max="2296" width="78.44140625" style="301" customWidth="1"/>
    <col min="2297" max="2297" width="4.6640625" style="301" customWidth="1"/>
    <col min="2298" max="2298" width="9" style="301" bestFit="1" customWidth="1"/>
    <col min="2299" max="2299" width="13.109375" style="301" customWidth="1"/>
    <col min="2300" max="2300" width="15.33203125" style="301" customWidth="1"/>
    <col min="2301" max="2550" width="9.109375" style="301"/>
    <col min="2551" max="2551" width="5" style="301" bestFit="1" customWidth="1"/>
    <col min="2552" max="2552" width="78.44140625" style="301" customWidth="1"/>
    <col min="2553" max="2553" width="4.6640625" style="301" customWidth="1"/>
    <col min="2554" max="2554" width="9" style="301" bestFit="1" customWidth="1"/>
    <col min="2555" max="2555" width="13.109375" style="301" customWidth="1"/>
    <col min="2556" max="2556" width="15.33203125" style="301" customWidth="1"/>
    <col min="2557" max="2806" width="9.109375" style="301"/>
    <col min="2807" max="2807" width="5" style="301" bestFit="1" customWidth="1"/>
    <col min="2808" max="2808" width="78.44140625" style="301" customWidth="1"/>
    <col min="2809" max="2809" width="4.6640625" style="301" customWidth="1"/>
    <col min="2810" max="2810" width="9" style="301" bestFit="1" customWidth="1"/>
    <col min="2811" max="2811" width="13.109375" style="301" customWidth="1"/>
    <col min="2812" max="2812" width="15.33203125" style="301" customWidth="1"/>
    <col min="2813" max="3062" width="9.109375" style="301"/>
    <col min="3063" max="3063" width="5" style="301" bestFit="1" customWidth="1"/>
    <col min="3064" max="3064" width="78.44140625" style="301" customWidth="1"/>
    <col min="3065" max="3065" width="4.6640625" style="301" customWidth="1"/>
    <col min="3066" max="3066" width="9" style="301" bestFit="1" customWidth="1"/>
    <col min="3067" max="3067" width="13.109375" style="301" customWidth="1"/>
    <col min="3068" max="3068" width="15.33203125" style="301" customWidth="1"/>
    <col min="3069" max="3318" width="9.109375" style="301"/>
    <col min="3319" max="3319" width="5" style="301" bestFit="1" customWidth="1"/>
    <col min="3320" max="3320" width="78.44140625" style="301" customWidth="1"/>
    <col min="3321" max="3321" width="4.6640625" style="301" customWidth="1"/>
    <col min="3322" max="3322" width="9" style="301" bestFit="1" customWidth="1"/>
    <col min="3323" max="3323" width="13.109375" style="301" customWidth="1"/>
    <col min="3324" max="3324" width="15.33203125" style="301" customWidth="1"/>
    <col min="3325" max="3574" width="9.109375" style="301"/>
    <col min="3575" max="3575" width="5" style="301" bestFit="1" customWidth="1"/>
    <col min="3576" max="3576" width="78.44140625" style="301" customWidth="1"/>
    <col min="3577" max="3577" width="4.6640625" style="301" customWidth="1"/>
    <col min="3578" max="3578" width="9" style="301" bestFit="1" customWidth="1"/>
    <col min="3579" max="3579" width="13.109375" style="301" customWidth="1"/>
    <col min="3580" max="3580" width="15.33203125" style="301" customWidth="1"/>
    <col min="3581" max="3830" width="9.109375" style="301"/>
    <col min="3831" max="3831" width="5" style="301" bestFit="1" customWidth="1"/>
    <col min="3832" max="3832" width="78.44140625" style="301" customWidth="1"/>
    <col min="3833" max="3833" width="4.6640625" style="301" customWidth="1"/>
    <col min="3834" max="3834" width="9" style="301" bestFit="1" customWidth="1"/>
    <col min="3835" max="3835" width="13.109375" style="301" customWidth="1"/>
    <col min="3836" max="3836" width="15.33203125" style="301" customWidth="1"/>
    <col min="3837" max="4086" width="9.109375" style="301"/>
    <col min="4087" max="4087" width="5" style="301" bestFit="1" customWidth="1"/>
    <col min="4088" max="4088" width="78.44140625" style="301" customWidth="1"/>
    <col min="4089" max="4089" width="4.6640625" style="301" customWidth="1"/>
    <col min="4090" max="4090" width="9" style="301" bestFit="1" customWidth="1"/>
    <col min="4091" max="4091" width="13.109375" style="301" customWidth="1"/>
    <col min="4092" max="4092" width="15.33203125" style="301" customWidth="1"/>
    <col min="4093" max="4342" width="9.109375" style="301"/>
    <col min="4343" max="4343" width="5" style="301" bestFit="1" customWidth="1"/>
    <col min="4344" max="4344" width="78.44140625" style="301" customWidth="1"/>
    <col min="4345" max="4345" width="4.6640625" style="301" customWidth="1"/>
    <col min="4346" max="4346" width="9" style="301" bestFit="1" customWidth="1"/>
    <col min="4347" max="4347" width="13.109375" style="301" customWidth="1"/>
    <col min="4348" max="4348" width="15.33203125" style="301" customWidth="1"/>
    <col min="4349" max="4598" width="9.109375" style="301"/>
    <col min="4599" max="4599" width="5" style="301" bestFit="1" customWidth="1"/>
    <col min="4600" max="4600" width="78.44140625" style="301" customWidth="1"/>
    <col min="4601" max="4601" width="4.6640625" style="301" customWidth="1"/>
    <col min="4602" max="4602" width="9" style="301" bestFit="1" customWidth="1"/>
    <col min="4603" max="4603" width="13.109375" style="301" customWidth="1"/>
    <col min="4604" max="4604" width="15.33203125" style="301" customWidth="1"/>
    <col min="4605" max="4854" width="9.109375" style="301"/>
    <col min="4855" max="4855" width="5" style="301" bestFit="1" customWidth="1"/>
    <col min="4856" max="4856" width="78.44140625" style="301" customWidth="1"/>
    <col min="4857" max="4857" width="4.6640625" style="301" customWidth="1"/>
    <col min="4858" max="4858" width="9" style="301" bestFit="1" customWidth="1"/>
    <col min="4859" max="4859" width="13.109375" style="301" customWidth="1"/>
    <col min="4860" max="4860" width="15.33203125" style="301" customWidth="1"/>
    <col min="4861" max="5110" width="9.109375" style="301"/>
    <col min="5111" max="5111" width="5" style="301" bestFit="1" customWidth="1"/>
    <col min="5112" max="5112" width="78.44140625" style="301" customWidth="1"/>
    <col min="5113" max="5113" width="4.6640625" style="301" customWidth="1"/>
    <col min="5114" max="5114" width="9" style="301" bestFit="1" customWidth="1"/>
    <col min="5115" max="5115" width="13.109375" style="301" customWidth="1"/>
    <col min="5116" max="5116" width="15.33203125" style="301" customWidth="1"/>
    <col min="5117" max="5366" width="9.109375" style="301"/>
    <col min="5367" max="5367" width="5" style="301" bestFit="1" customWidth="1"/>
    <col min="5368" max="5368" width="78.44140625" style="301" customWidth="1"/>
    <col min="5369" max="5369" width="4.6640625" style="301" customWidth="1"/>
    <col min="5370" max="5370" width="9" style="301" bestFit="1" customWidth="1"/>
    <col min="5371" max="5371" width="13.109375" style="301" customWidth="1"/>
    <col min="5372" max="5372" width="15.33203125" style="301" customWidth="1"/>
    <col min="5373" max="5622" width="9.109375" style="301"/>
    <col min="5623" max="5623" width="5" style="301" bestFit="1" customWidth="1"/>
    <col min="5624" max="5624" width="78.44140625" style="301" customWidth="1"/>
    <col min="5625" max="5625" width="4.6640625" style="301" customWidth="1"/>
    <col min="5626" max="5626" width="9" style="301" bestFit="1" customWidth="1"/>
    <col min="5627" max="5627" width="13.109375" style="301" customWidth="1"/>
    <col min="5628" max="5628" width="15.33203125" style="301" customWidth="1"/>
    <col min="5629" max="5878" width="9.109375" style="301"/>
    <col min="5879" max="5879" width="5" style="301" bestFit="1" customWidth="1"/>
    <col min="5880" max="5880" width="78.44140625" style="301" customWidth="1"/>
    <col min="5881" max="5881" width="4.6640625" style="301" customWidth="1"/>
    <col min="5882" max="5882" width="9" style="301" bestFit="1" customWidth="1"/>
    <col min="5883" max="5883" width="13.109375" style="301" customWidth="1"/>
    <col min="5884" max="5884" width="15.33203125" style="301" customWidth="1"/>
    <col min="5885" max="6134" width="9.109375" style="301"/>
    <col min="6135" max="6135" width="5" style="301" bestFit="1" customWidth="1"/>
    <col min="6136" max="6136" width="78.44140625" style="301" customWidth="1"/>
    <col min="6137" max="6137" width="4.6640625" style="301" customWidth="1"/>
    <col min="6138" max="6138" width="9" style="301" bestFit="1" customWidth="1"/>
    <col min="6139" max="6139" width="13.109375" style="301" customWidth="1"/>
    <col min="6140" max="6140" width="15.33203125" style="301" customWidth="1"/>
    <col min="6141" max="6390" width="9.109375" style="301"/>
    <col min="6391" max="6391" width="5" style="301" bestFit="1" customWidth="1"/>
    <col min="6392" max="6392" width="78.44140625" style="301" customWidth="1"/>
    <col min="6393" max="6393" width="4.6640625" style="301" customWidth="1"/>
    <col min="6394" max="6394" width="9" style="301" bestFit="1" customWidth="1"/>
    <col min="6395" max="6395" width="13.109375" style="301" customWidth="1"/>
    <col min="6396" max="6396" width="15.33203125" style="301" customWidth="1"/>
    <col min="6397" max="6646" width="9.109375" style="301"/>
    <col min="6647" max="6647" width="5" style="301" bestFit="1" customWidth="1"/>
    <col min="6648" max="6648" width="78.44140625" style="301" customWidth="1"/>
    <col min="6649" max="6649" width="4.6640625" style="301" customWidth="1"/>
    <col min="6650" max="6650" width="9" style="301" bestFit="1" customWidth="1"/>
    <col min="6651" max="6651" width="13.109375" style="301" customWidth="1"/>
    <col min="6652" max="6652" width="15.33203125" style="301" customWidth="1"/>
    <col min="6653" max="6902" width="9.109375" style="301"/>
    <col min="6903" max="6903" width="5" style="301" bestFit="1" customWidth="1"/>
    <col min="6904" max="6904" width="78.44140625" style="301" customWidth="1"/>
    <col min="6905" max="6905" width="4.6640625" style="301" customWidth="1"/>
    <col min="6906" max="6906" width="9" style="301" bestFit="1" customWidth="1"/>
    <col min="6907" max="6907" width="13.109375" style="301" customWidth="1"/>
    <col min="6908" max="6908" width="15.33203125" style="301" customWidth="1"/>
    <col min="6909" max="7158" width="9.109375" style="301"/>
    <col min="7159" max="7159" width="5" style="301" bestFit="1" customWidth="1"/>
    <col min="7160" max="7160" width="78.44140625" style="301" customWidth="1"/>
    <col min="7161" max="7161" width="4.6640625" style="301" customWidth="1"/>
    <col min="7162" max="7162" width="9" style="301" bestFit="1" customWidth="1"/>
    <col min="7163" max="7163" width="13.109375" style="301" customWidth="1"/>
    <col min="7164" max="7164" width="15.33203125" style="301" customWidth="1"/>
    <col min="7165" max="7414" width="9.109375" style="301"/>
    <col min="7415" max="7415" width="5" style="301" bestFit="1" customWidth="1"/>
    <col min="7416" max="7416" width="78.44140625" style="301" customWidth="1"/>
    <col min="7417" max="7417" width="4.6640625" style="301" customWidth="1"/>
    <col min="7418" max="7418" width="9" style="301" bestFit="1" customWidth="1"/>
    <col min="7419" max="7419" width="13.109375" style="301" customWidth="1"/>
    <col min="7420" max="7420" width="15.33203125" style="301" customWidth="1"/>
    <col min="7421" max="7670" width="9.109375" style="301"/>
    <col min="7671" max="7671" width="5" style="301" bestFit="1" customWidth="1"/>
    <col min="7672" max="7672" width="78.44140625" style="301" customWidth="1"/>
    <col min="7673" max="7673" width="4.6640625" style="301" customWidth="1"/>
    <col min="7674" max="7674" width="9" style="301" bestFit="1" customWidth="1"/>
    <col min="7675" max="7675" width="13.109375" style="301" customWidth="1"/>
    <col min="7676" max="7676" width="15.33203125" style="301" customWidth="1"/>
    <col min="7677" max="7926" width="9.109375" style="301"/>
    <col min="7927" max="7927" width="5" style="301" bestFit="1" customWidth="1"/>
    <col min="7928" max="7928" width="78.44140625" style="301" customWidth="1"/>
    <col min="7929" max="7929" width="4.6640625" style="301" customWidth="1"/>
    <col min="7930" max="7930" width="9" style="301" bestFit="1" customWidth="1"/>
    <col min="7931" max="7931" width="13.109375" style="301" customWidth="1"/>
    <col min="7932" max="7932" width="15.33203125" style="301" customWidth="1"/>
    <col min="7933" max="8182" width="9.109375" style="301"/>
    <col min="8183" max="8183" width="5" style="301" bestFit="1" customWidth="1"/>
    <col min="8184" max="8184" width="78.44140625" style="301" customWidth="1"/>
    <col min="8185" max="8185" width="4.6640625" style="301" customWidth="1"/>
    <col min="8186" max="8186" width="9" style="301" bestFit="1" customWidth="1"/>
    <col min="8187" max="8187" width="13.109375" style="301" customWidth="1"/>
    <col min="8188" max="8188" width="15.33203125" style="301" customWidth="1"/>
    <col min="8189" max="8438" width="9.109375" style="301"/>
    <col min="8439" max="8439" width="5" style="301" bestFit="1" customWidth="1"/>
    <col min="8440" max="8440" width="78.44140625" style="301" customWidth="1"/>
    <col min="8441" max="8441" width="4.6640625" style="301" customWidth="1"/>
    <col min="8442" max="8442" width="9" style="301" bestFit="1" customWidth="1"/>
    <col min="8443" max="8443" width="13.109375" style="301" customWidth="1"/>
    <col min="8444" max="8444" width="15.33203125" style="301" customWidth="1"/>
    <col min="8445" max="8694" width="9.109375" style="301"/>
    <col min="8695" max="8695" width="5" style="301" bestFit="1" customWidth="1"/>
    <col min="8696" max="8696" width="78.44140625" style="301" customWidth="1"/>
    <col min="8697" max="8697" width="4.6640625" style="301" customWidth="1"/>
    <col min="8698" max="8698" width="9" style="301" bestFit="1" customWidth="1"/>
    <col min="8699" max="8699" width="13.109375" style="301" customWidth="1"/>
    <col min="8700" max="8700" width="15.33203125" style="301" customWidth="1"/>
    <col min="8701" max="8950" width="9.109375" style="301"/>
    <col min="8951" max="8951" width="5" style="301" bestFit="1" customWidth="1"/>
    <col min="8952" max="8952" width="78.44140625" style="301" customWidth="1"/>
    <col min="8953" max="8953" width="4.6640625" style="301" customWidth="1"/>
    <col min="8954" max="8954" width="9" style="301" bestFit="1" customWidth="1"/>
    <col min="8955" max="8955" width="13.109375" style="301" customWidth="1"/>
    <col min="8956" max="8956" width="15.33203125" style="301" customWidth="1"/>
    <col min="8957" max="9206" width="9.109375" style="301"/>
    <col min="9207" max="9207" width="5" style="301" bestFit="1" customWidth="1"/>
    <col min="9208" max="9208" width="78.44140625" style="301" customWidth="1"/>
    <col min="9209" max="9209" width="4.6640625" style="301" customWidth="1"/>
    <col min="9210" max="9210" width="9" style="301" bestFit="1" customWidth="1"/>
    <col min="9211" max="9211" width="13.109375" style="301" customWidth="1"/>
    <col min="9212" max="9212" width="15.33203125" style="301" customWidth="1"/>
    <col min="9213" max="9462" width="9.109375" style="301"/>
    <col min="9463" max="9463" width="5" style="301" bestFit="1" customWidth="1"/>
    <col min="9464" max="9464" width="78.44140625" style="301" customWidth="1"/>
    <col min="9465" max="9465" width="4.6640625" style="301" customWidth="1"/>
    <col min="9466" max="9466" width="9" style="301" bestFit="1" customWidth="1"/>
    <col min="9467" max="9467" width="13.109375" style="301" customWidth="1"/>
    <col min="9468" max="9468" width="15.33203125" style="301" customWidth="1"/>
    <col min="9469" max="9718" width="9.109375" style="301"/>
    <col min="9719" max="9719" width="5" style="301" bestFit="1" customWidth="1"/>
    <col min="9720" max="9720" width="78.44140625" style="301" customWidth="1"/>
    <col min="9721" max="9721" width="4.6640625" style="301" customWidth="1"/>
    <col min="9722" max="9722" width="9" style="301" bestFit="1" customWidth="1"/>
    <col min="9723" max="9723" width="13.109375" style="301" customWidth="1"/>
    <col min="9724" max="9724" width="15.33203125" style="301" customWidth="1"/>
    <col min="9725" max="9974" width="9.109375" style="301"/>
    <col min="9975" max="9975" width="5" style="301" bestFit="1" customWidth="1"/>
    <col min="9976" max="9976" width="78.44140625" style="301" customWidth="1"/>
    <col min="9977" max="9977" width="4.6640625" style="301" customWidth="1"/>
    <col min="9978" max="9978" width="9" style="301" bestFit="1" customWidth="1"/>
    <col min="9979" max="9979" width="13.109375" style="301" customWidth="1"/>
    <col min="9980" max="9980" width="15.33203125" style="301" customWidth="1"/>
    <col min="9981" max="10230" width="9.109375" style="301"/>
    <col min="10231" max="10231" width="5" style="301" bestFit="1" customWidth="1"/>
    <col min="10232" max="10232" width="78.44140625" style="301" customWidth="1"/>
    <col min="10233" max="10233" width="4.6640625" style="301" customWidth="1"/>
    <col min="10234" max="10234" width="9" style="301" bestFit="1" customWidth="1"/>
    <col min="10235" max="10235" width="13.109375" style="301" customWidth="1"/>
    <col min="10236" max="10236" width="15.33203125" style="301" customWidth="1"/>
    <col min="10237" max="10486" width="9.109375" style="301"/>
    <col min="10487" max="10487" width="5" style="301" bestFit="1" customWidth="1"/>
    <col min="10488" max="10488" width="78.44140625" style="301" customWidth="1"/>
    <col min="10489" max="10489" width="4.6640625" style="301" customWidth="1"/>
    <col min="10490" max="10490" width="9" style="301" bestFit="1" customWidth="1"/>
    <col min="10491" max="10491" width="13.109375" style="301" customWidth="1"/>
    <col min="10492" max="10492" width="15.33203125" style="301" customWidth="1"/>
    <col min="10493" max="10742" width="9.109375" style="301"/>
    <col min="10743" max="10743" width="5" style="301" bestFit="1" customWidth="1"/>
    <col min="10744" max="10744" width="78.44140625" style="301" customWidth="1"/>
    <col min="10745" max="10745" width="4.6640625" style="301" customWidth="1"/>
    <col min="10746" max="10746" width="9" style="301" bestFit="1" customWidth="1"/>
    <col min="10747" max="10747" width="13.109375" style="301" customWidth="1"/>
    <col min="10748" max="10748" width="15.33203125" style="301" customWidth="1"/>
    <col min="10749" max="10998" width="9.109375" style="301"/>
    <col min="10999" max="10999" width="5" style="301" bestFit="1" customWidth="1"/>
    <col min="11000" max="11000" width="78.44140625" style="301" customWidth="1"/>
    <col min="11001" max="11001" width="4.6640625" style="301" customWidth="1"/>
    <col min="11002" max="11002" width="9" style="301" bestFit="1" customWidth="1"/>
    <col min="11003" max="11003" width="13.109375" style="301" customWidth="1"/>
    <col min="11004" max="11004" width="15.33203125" style="301" customWidth="1"/>
    <col min="11005" max="11254" width="9.109375" style="301"/>
    <col min="11255" max="11255" width="5" style="301" bestFit="1" customWidth="1"/>
    <col min="11256" max="11256" width="78.44140625" style="301" customWidth="1"/>
    <col min="11257" max="11257" width="4.6640625" style="301" customWidth="1"/>
    <col min="11258" max="11258" width="9" style="301" bestFit="1" customWidth="1"/>
    <col min="11259" max="11259" width="13.109375" style="301" customWidth="1"/>
    <col min="11260" max="11260" width="15.33203125" style="301" customWidth="1"/>
    <col min="11261" max="11510" width="9.109375" style="301"/>
    <col min="11511" max="11511" width="5" style="301" bestFit="1" customWidth="1"/>
    <col min="11512" max="11512" width="78.44140625" style="301" customWidth="1"/>
    <col min="11513" max="11513" width="4.6640625" style="301" customWidth="1"/>
    <col min="11514" max="11514" width="9" style="301" bestFit="1" customWidth="1"/>
    <col min="11515" max="11515" width="13.109375" style="301" customWidth="1"/>
    <col min="11516" max="11516" width="15.33203125" style="301" customWidth="1"/>
    <col min="11517" max="11766" width="9.109375" style="301"/>
    <col min="11767" max="11767" width="5" style="301" bestFit="1" customWidth="1"/>
    <col min="11768" max="11768" width="78.44140625" style="301" customWidth="1"/>
    <col min="11769" max="11769" width="4.6640625" style="301" customWidth="1"/>
    <col min="11770" max="11770" width="9" style="301" bestFit="1" customWidth="1"/>
    <col min="11771" max="11771" width="13.109375" style="301" customWidth="1"/>
    <col min="11772" max="11772" width="15.33203125" style="301" customWidth="1"/>
    <col min="11773" max="12022" width="9.109375" style="301"/>
    <col min="12023" max="12023" width="5" style="301" bestFit="1" customWidth="1"/>
    <col min="12024" max="12024" width="78.44140625" style="301" customWidth="1"/>
    <col min="12025" max="12025" width="4.6640625" style="301" customWidth="1"/>
    <col min="12026" max="12026" width="9" style="301" bestFit="1" customWidth="1"/>
    <col min="12027" max="12027" width="13.109375" style="301" customWidth="1"/>
    <col min="12028" max="12028" width="15.33203125" style="301" customWidth="1"/>
    <col min="12029" max="12278" width="9.109375" style="301"/>
    <col min="12279" max="12279" width="5" style="301" bestFit="1" customWidth="1"/>
    <col min="12280" max="12280" width="78.44140625" style="301" customWidth="1"/>
    <col min="12281" max="12281" width="4.6640625" style="301" customWidth="1"/>
    <col min="12282" max="12282" width="9" style="301" bestFit="1" customWidth="1"/>
    <col min="12283" max="12283" width="13.109375" style="301" customWidth="1"/>
    <col min="12284" max="12284" width="15.33203125" style="301" customWidth="1"/>
    <col min="12285" max="12534" width="9.109375" style="301"/>
    <col min="12535" max="12535" width="5" style="301" bestFit="1" customWidth="1"/>
    <col min="12536" max="12536" width="78.44140625" style="301" customWidth="1"/>
    <col min="12537" max="12537" width="4.6640625" style="301" customWidth="1"/>
    <col min="12538" max="12538" width="9" style="301" bestFit="1" customWidth="1"/>
    <col min="12539" max="12539" width="13.109375" style="301" customWidth="1"/>
    <col min="12540" max="12540" width="15.33203125" style="301" customWidth="1"/>
    <col min="12541" max="12790" width="9.109375" style="301"/>
    <col min="12791" max="12791" width="5" style="301" bestFit="1" customWidth="1"/>
    <col min="12792" max="12792" width="78.44140625" style="301" customWidth="1"/>
    <col min="12793" max="12793" width="4.6640625" style="301" customWidth="1"/>
    <col min="12794" max="12794" width="9" style="301" bestFit="1" customWidth="1"/>
    <col min="12795" max="12795" width="13.109375" style="301" customWidth="1"/>
    <col min="12796" max="12796" width="15.33203125" style="301" customWidth="1"/>
    <col min="12797" max="13046" width="9.109375" style="301"/>
    <col min="13047" max="13047" width="5" style="301" bestFit="1" customWidth="1"/>
    <col min="13048" max="13048" width="78.44140625" style="301" customWidth="1"/>
    <col min="13049" max="13049" width="4.6640625" style="301" customWidth="1"/>
    <col min="13050" max="13050" width="9" style="301" bestFit="1" customWidth="1"/>
    <col min="13051" max="13051" width="13.109375" style="301" customWidth="1"/>
    <col min="13052" max="13052" width="15.33203125" style="301" customWidth="1"/>
    <col min="13053" max="13302" width="9.109375" style="301"/>
    <col min="13303" max="13303" width="5" style="301" bestFit="1" customWidth="1"/>
    <col min="13304" max="13304" width="78.44140625" style="301" customWidth="1"/>
    <col min="13305" max="13305" width="4.6640625" style="301" customWidth="1"/>
    <col min="13306" max="13306" width="9" style="301" bestFit="1" customWidth="1"/>
    <col min="13307" max="13307" width="13.109375" style="301" customWidth="1"/>
    <col min="13308" max="13308" width="15.33203125" style="301" customWidth="1"/>
    <col min="13309" max="13558" width="9.109375" style="301"/>
    <col min="13559" max="13559" width="5" style="301" bestFit="1" customWidth="1"/>
    <col min="13560" max="13560" width="78.44140625" style="301" customWidth="1"/>
    <col min="13561" max="13561" width="4.6640625" style="301" customWidth="1"/>
    <col min="13562" max="13562" width="9" style="301" bestFit="1" customWidth="1"/>
    <col min="13563" max="13563" width="13.109375" style="301" customWidth="1"/>
    <col min="13564" max="13564" width="15.33203125" style="301" customWidth="1"/>
    <col min="13565" max="13814" width="9.109375" style="301"/>
    <col min="13815" max="13815" width="5" style="301" bestFit="1" customWidth="1"/>
    <col min="13816" max="13816" width="78.44140625" style="301" customWidth="1"/>
    <col min="13817" max="13817" width="4.6640625" style="301" customWidth="1"/>
    <col min="13818" max="13818" width="9" style="301" bestFit="1" customWidth="1"/>
    <col min="13819" max="13819" width="13.109375" style="301" customWidth="1"/>
    <col min="13820" max="13820" width="15.33203125" style="301" customWidth="1"/>
    <col min="13821" max="14070" width="9.109375" style="301"/>
    <col min="14071" max="14071" width="5" style="301" bestFit="1" customWidth="1"/>
    <col min="14072" max="14072" width="78.44140625" style="301" customWidth="1"/>
    <col min="14073" max="14073" width="4.6640625" style="301" customWidth="1"/>
    <col min="14074" max="14074" width="9" style="301" bestFit="1" customWidth="1"/>
    <col min="14075" max="14075" width="13.109375" style="301" customWidth="1"/>
    <col min="14076" max="14076" width="15.33203125" style="301" customWidth="1"/>
    <col min="14077" max="14326" width="9.109375" style="301"/>
    <col min="14327" max="14327" width="5" style="301" bestFit="1" customWidth="1"/>
    <col min="14328" max="14328" width="78.44140625" style="301" customWidth="1"/>
    <col min="14329" max="14329" width="4.6640625" style="301" customWidth="1"/>
    <col min="14330" max="14330" width="9" style="301" bestFit="1" customWidth="1"/>
    <col min="14331" max="14331" width="13.109375" style="301" customWidth="1"/>
    <col min="14332" max="14332" width="15.33203125" style="301" customWidth="1"/>
    <col min="14333" max="14582" width="9.109375" style="301"/>
    <col min="14583" max="14583" width="5" style="301" bestFit="1" customWidth="1"/>
    <col min="14584" max="14584" width="78.44140625" style="301" customWidth="1"/>
    <col min="14585" max="14585" width="4.6640625" style="301" customWidth="1"/>
    <col min="14586" max="14586" width="9" style="301" bestFit="1" customWidth="1"/>
    <col min="14587" max="14587" width="13.109375" style="301" customWidth="1"/>
    <col min="14588" max="14588" width="15.33203125" style="301" customWidth="1"/>
    <col min="14589" max="14838" width="9.109375" style="301"/>
    <col min="14839" max="14839" width="5" style="301" bestFit="1" customWidth="1"/>
    <col min="14840" max="14840" width="78.44140625" style="301" customWidth="1"/>
    <col min="14841" max="14841" width="4.6640625" style="301" customWidth="1"/>
    <col min="14842" max="14842" width="9" style="301" bestFit="1" customWidth="1"/>
    <col min="14843" max="14843" width="13.109375" style="301" customWidth="1"/>
    <col min="14844" max="14844" width="15.33203125" style="301" customWidth="1"/>
    <col min="14845" max="15094" width="9.109375" style="301"/>
    <col min="15095" max="15095" width="5" style="301" bestFit="1" customWidth="1"/>
    <col min="15096" max="15096" width="78.44140625" style="301" customWidth="1"/>
    <col min="15097" max="15097" width="4.6640625" style="301" customWidth="1"/>
    <col min="15098" max="15098" width="9" style="301" bestFit="1" customWidth="1"/>
    <col min="15099" max="15099" width="13.109375" style="301" customWidth="1"/>
    <col min="15100" max="15100" width="15.33203125" style="301" customWidth="1"/>
    <col min="15101" max="15350" width="9.109375" style="301"/>
    <col min="15351" max="15351" width="5" style="301" bestFit="1" customWidth="1"/>
    <col min="15352" max="15352" width="78.44140625" style="301" customWidth="1"/>
    <col min="15353" max="15353" width="4.6640625" style="301" customWidth="1"/>
    <col min="15354" max="15354" width="9" style="301" bestFit="1" customWidth="1"/>
    <col min="15355" max="15355" width="13.109375" style="301" customWidth="1"/>
    <col min="15356" max="15356" width="15.33203125" style="301" customWidth="1"/>
    <col min="15357" max="15606" width="9.109375" style="301"/>
    <col min="15607" max="15607" width="5" style="301" bestFit="1" customWidth="1"/>
    <col min="15608" max="15608" width="78.44140625" style="301" customWidth="1"/>
    <col min="15609" max="15609" width="4.6640625" style="301" customWidth="1"/>
    <col min="15610" max="15610" width="9" style="301" bestFit="1" customWidth="1"/>
    <col min="15611" max="15611" width="13.109375" style="301" customWidth="1"/>
    <col min="15612" max="15612" width="15.33203125" style="301" customWidth="1"/>
    <col min="15613" max="15862" width="9.109375" style="301"/>
    <col min="15863" max="15863" width="5" style="301" bestFit="1" customWidth="1"/>
    <col min="15864" max="15864" width="78.44140625" style="301" customWidth="1"/>
    <col min="15865" max="15865" width="4.6640625" style="301" customWidth="1"/>
    <col min="15866" max="15866" width="9" style="301" bestFit="1" customWidth="1"/>
    <col min="15867" max="15867" width="13.109375" style="301" customWidth="1"/>
    <col min="15868" max="15868" width="15.33203125" style="301" customWidth="1"/>
    <col min="15869" max="16118" width="9.109375" style="301"/>
    <col min="16119" max="16119" width="5" style="301" bestFit="1" customWidth="1"/>
    <col min="16120" max="16120" width="78.44140625" style="301" customWidth="1"/>
    <col min="16121" max="16121" width="4.6640625" style="301" customWidth="1"/>
    <col min="16122" max="16122" width="9" style="301" bestFit="1" customWidth="1"/>
    <col min="16123" max="16123" width="13.109375" style="301" customWidth="1"/>
    <col min="16124" max="16124" width="15.33203125" style="301" customWidth="1"/>
    <col min="16125" max="16384" width="9.109375" style="301"/>
  </cols>
  <sheetData>
    <row r="1" spans="1:6" ht="13.8" x14ac:dyDescent="0.25">
      <c r="A1" s="296" t="s">
        <v>272</v>
      </c>
      <c r="B1" s="297"/>
      <c r="C1" s="297"/>
      <c r="D1" s="298"/>
      <c r="E1" s="299"/>
      <c r="F1" s="300" t="s">
        <v>19</v>
      </c>
    </row>
    <row r="2" spans="1:6" ht="17.399999999999999" x14ac:dyDescent="0.3">
      <c r="A2" s="302" t="s">
        <v>271</v>
      </c>
      <c r="B2" s="303"/>
      <c r="C2" s="303"/>
      <c r="D2" s="298"/>
      <c r="E2" s="299"/>
      <c r="F2" s="304"/>
    </row>
    <row r="3" spans="1:6" ht="17.399999999999999" x14ac:dyDescent="0.3">
      <c r="A3" s="305" t="s">
        <v>270</v>
      </c>
      <c r="B3" s="306"/>
      <c r="C3" s="306"/>
      <c r="D3" s="307"/>
      <c r="E3" s="308"/>
      <c r="F3" s="308"/>
    </row>
    <row r="4" spans="1:6" ht="13.8" thickBot="1" x14ac:dyDescent="0.3">
      <c r="A4" s="309"/>
      <c r="B4" s="310"/>
      <c r="C4" s="311"/>
      <c r="D4" s="312"/>
      <c r="E4" s="312"/>
      <c r="F4" s="312"/>
    </row>
    <row r="5" spans="1:6" ht="23.4" thickBot="1" x14ac:dyDescent="0.3">
      <c r="A5" s="313" t="s">
        <v>27</v>
      </c>
      <c r="B5" s="314" t="s">
        <v>28</v>
      </c>
      <c r="C5" s="315" t="s">
        <v>25</v>
      </c>
      <c r="D5" s="316" t="s">
        <v>29</v>
      </c>
      <c r="E5" s="317" t="s">
        <v>30</v>
      </c>
      <c r="F5" s="318" t="s">
        <v>31</v>
      </c>
    </row>
    <row r="6" spans="1:6" ht="13.8" thickBot="1" x14ac:dyDescent="0.3">
      <c r="A6" s="434" t="s">
        <v>32</v>
      </c>
      <c r="B6" s="319" t="s">
        <v>33</v>
      </c>
      <c r="C6" s="320"/>
      <c r="D6" s="321"/>
      <c r="E6" s="322"/>
      <c r="F6" s="323">
        <f>SUM(F7:F30)</f>
        <v>0</v>
      </c>
    </row>
    <row r="7" spans="1:6" ht="23.4" x14ac:dyDescent="0.25">
      <c r="A7" s="435"/>
      <c r="B7" s="324" t="s">
        <v>135</v>
      </c>
      <c r="C7" s="325" t="s">
        <v>34</v>
      </c>
      <c r="D7" s="326">
        <v>3000</v>
      </c>
      <c r="E7" s="327"/>
      <c r="F7" s="328">
        <f>(ROUND(E7,2))*D7</f>
        <v>0</v>
      </c>
    </row>
    <row r="8" spans="1:6" ht="34.799999999999997" x14ac:dyDescent="0.25">
      <c r="A8" s="435"/>
      <c r="B8" s="329" t="s">
        <v>136</v>
      </c>
      <c r="C8" s="330" t="s">
        <v>34</v>
      </c>
      <c r="D8" s="331">
        <v>1800</v>
      </c>
      <c r="E8" s="327"/>
      <c r="F8" s="328">
        <f t="shared" ref="F8:F24" si="0">ROUND(E8,2)*D8</f>
        <v>0</v>
      </c>
    </row>
    <row r="9" spans="1:6" ht="34.799999999999997" x14ac:dyDescent="0.25">
      <c r="A9" s="435"/>
      <c r="B9" s="329" t="s">
        <v>183</v>
      </c>
      <c r="C9" s="330" t="s">
        <v>34</v>
      </c>
      <c r="D9" s="331">
        <v>300</v>
      </c>
      <c r="E9" s="327"/>
      <c r="F9" s="328">
        <f t="shared" si="0"/>
        <v>0</v>
      </c>
    </row>
    <row r="10" spans="1:6" ht="34.799999999999997" x14ac:dyDescent="0.25">
      <c r="A10" s="435"/>
      <c r="B10" s="329" t="s">
        <v>137</v>
      </c>
      <c r="C10" s="330" t="s">
        <v>34</v>
      </c>
      <c r="D10" s="331">
        <v>850</v>
      </c>
      <c r="E10" s="327"/>
      <c r="F10" s="328">
        <f t="shared" si="0"/>
        <v>0</v>
      </c>
    </row>
    <row r="11" spans="1:6" ht="34.799999999999997" x14ac:dyDescent="0.25">
      <c r="A11" s="435"/>
      <c r="B11" s="329" t="s">
        <v>138</v>
      </c>
      <c r="C11" s="330" t="s">
        <v>34</v>
      </c>
      <c r="D11" s="331">
        <v>1750</v>
      </c>
      <c r="E11" s="327"/>
      <c r="F11" s="328">
        <f t="shared" si="0"/>
        <v>0</v>
      </c>
    </row>
    <row r="12" spans="1:6" ht="12.75" customHeight="1" x14ac:dyDescent="0.25">
      <c r="A12" s="435"/>
      <c r="B12" s="329" t="s">
        <v>139</v>
      </c>
      <c r="C12" s="330" t="s">
        <v>35</v>
      </c>
      <c r="D12" s="331">
        <v>330</v>
      </c>
      <c r="E12" s="332"/>
      <c r="F12" s="328">
        <f t="shared" si="0"/>
        <v>0</v>
      </c>
    </row>
    <row r="13" spans="1:6" x14ac:dyDescent="0.25">
      <c r="A13" s="435"/>
      <c r="B13" s="333" t="s">
        <v>140</v>
      </c>
      <c r="C13" s="330" t="s">
        <v>35</v>
      </c>
      <c r="D13" s="331">
        <v>90</v>
      </c>
      <c r="E13" s="332"/>
      <c r="F13" s="328">
        <f t="shared" si="0"/>
        <v>0</v>
      </c>
    </row>
    <row r="14" spans="1:6" ht="46.2" x14ac:dyDescent="0.25">
      <c r="A14" s="435"/>
      <c r="B14" s="329" t="s">
        <v>141</v>
      </c>
      <c r="C14" s="330" t="s">
        <v>34</v>
      </c>
      <c r="D14" s="331">
        <v>120</v>
      </c>
      <c r="E14" s="327"/>
      <c r="F14" s="328">
        <f t="shared" si="0"/>
        <v>0</v>
      </c>
    </row>
    <row r="15" spans="1:6" ht="46.2" x14ac:dyDescent="0.25">
      <c r="A15" s="435"/>
      <c r="B15" s="329" t="s">
        <v>142</v>
      </c>
      <c r="C15" s="330" t="s">
        <v>34</v>
      </c>
      <c r="D15" s="331">
        <v>60</v>
      </c>
      <c r="E15" s="327"/>
      <c r="F15" s="328">
        <f t="shared" si="0"/>
        <v>0</v>
      </c>
    </row>
    <row r="16" spans="1:6" ht="34.799999999999997" x14ac:dyDescent="0.25">
      <c r="A16" s="435"/>
      <c r="B16" s="334" t="s">
        <v>143</v>
      </c>
      <c r="C16" s="330" t="s">
        <v>34</v>
      </c>
      <c r="D16" s="331">
        <v>60</v>
      </c>
      <c r="E16" s="327"/>
      <c r="F16" s="328">
        <f t="shared" si="0"/>
        <v>0</v>
      </c>
    </row>
    <row r="17" spans="1:6" ht="46.2" x14ac:dyDescent="0.25">
      <c r="A17" s="435"/>
      <c r="B17" s="334" t="s">
        <v>144</v>
      </c>
      <c r="C17" s="330" t="s">
        <v>34</v>
      </c>
      <c r="D17" s="331">
        <v>15</v>
      </c>
      <c r="E17" s="327"/>
      <c r="F17" s="328">
        <f t="shared" si="0"/>
        <v>0</v>
      </c>
    </row>
    <row r="18" spans="1:6" ht="34.799999999999997" x14ac:dyDescent="0.25">
      <c r="A18" s="435"/>
      <c r="B18" s="334" t="s">
        <v>269</v>
      </c>
      <c r="C18" s="330" t="s">
        <v>34</v>
      </c>
      <c r="D18" s="331">
        <v>120</v>
      </c>
      <c r="E18" s="327"/>
      <c r="F18" s="328">
        <f t="shared" si="0"/>
        <v>0</v>
      </c>
    </row>
    <row r="19" spans="1:6" ht="34.799999999999997" x14ac:dyDescent="0.25">
      <c r="A19" s="435"/>
      <c r="B19" s="334" t="s">
        <v>184</v>
      </c>
      <c r="C19" s="330" t="s">
        <v>34</v>
      </c>
      <c r="D19" s="331">
        <v>60</v>
      </c>
      <c r="E19" s="327"/>
      <c r="F19" s="328">
        <f t="shared" si="0"/>
        <v>0</v>
      </c>
    </row>
    <row r="20" spans="1:6" ht="34.799999999999997" x14ac:dyDescent="0.25">
      <c r="A20" s="435"/>
      <c r="B20" s="335" t="s">
        <v>145</v>
      </c>
      <c r="C20" s="336" t="s">
        <v>34</v>
      </c>
      <c r="D20" s="337">
        <v>100</v>
      </c>
      <c r="E20" s="327"/>
      <c r="F20" s="328">
        <f t="shared" si="0"/>
        <v>0</v>
      </c>
    </row>
    <row r="21" spans="1:6" ht="12.75" customHeight="1" x14ac:dyDescent="0.25">
      <c r="A21" s="435"/>
      <c r="B21" s="335" t="s">
        <v>146</v>
      </c>
      <c r="C21" s="336" t="s">
        <v>35</v>
      </c>
      <c r="D21" s="338">
        <v>14</v>
      </c>
      <c r="E21" s="332"/>
      <c r="F21" s="328">
        <f t="shared" si="0"/>
        <v>0</v>
      </c>
    </row>
    <row r="22" spans="1:6" ht="12.75" customHeight="1" x14ac:dyDescent="0.25">
      <c r="A22" s="435"/>
      <c r="B22" s="335" t="s">
        <v>268</v>
      </c>
      <c r="C22" s="336" t="s">
        <v>35</v>
      </c>
      <c r="D22" s="338">
        <v>1</v>
      </c>
      <c r="E22" s="327"/>
      <c r="F22" s="328">
        <f t="shared" si="0"/>
        <v>0</v>
      </c>
    </row>
    <row r="23" spans="1:6" ht="12.75" customHeight="1" x14ac:dyDescent="0.25">
      <c r="A23" s="435"/>
      <c r="B23" s="335" t="s">
        <v>267</v>
      </c>
      <c r="C23" s="336" t="s">
        <v>35</v>
      </c>
      <c r="D23" s="338">
        <v>1</v>
      </c>
      <c r="E23" s="327"/>
      <c r="F23" s="328">
        <f t="shared" si="0"/>
        <v>0</v>
      </c>
    </row>
    <row r="24" spans="1:6" ht="12.75" customHeight="1" x14ac:dyDescent="0.25">
      <c r="A24" s="435"/>
      <c r="B24" s="335" t="s">
        <v>266</v>
      </c>
      <c r="C24" s="336" t="s">
        <v>35</v>
      </c>
      <c r="D24" s="338">
        <v>20</v>
      </c>
      <c r="E24" s="327"/>
      <c r="F24" s="328">
        <f t="shared" si="0"/>
        <v>0</v>
      </c>
    </row>
    <row r="25" spans="1:6" ht="12.75" customHeight="1" x14ac:dyDescent="0.25">
      <c r="A25" s="435"/>
      <c r="B25" s="335" t="s">
        <v>265</v>
      </c>
      <c r="C25" s="336" t="s">
        <v>35</v>
      </c>
      <c r="D25" s="338">
        <v>2</v>
      </c>
      <c r="E25" s="327"/>
      <c r="F25" s="328">
        <f t="shared" ref="F25:F30" si="1">ROUND(E25,2)*D25</f>
        <v>0</v>
      </c>
    </row>
    <row r="26" spans="1:6" ht="23.4" x14ac:dyDescent="0.25">
      <c r="A26" s="435"/>
      <c r="B26" s="334" t="s">
        <v>264</v>
      </c>
      <c r="C26" s="330" t="s">
        <v>34</v>
      </c>
      <c r="D26" s="337">
        <v>2300</v>
      </c>
      <c r="E26" s="327"/>
      <c r="F26" s="328">
        <f t="shared" si="1"/>
        <v>0</v>
      </c>
    </row>
    <row r="27" spans="1:6" ht="23.4" x14ac:dyDescent="0.25">
      <c r="A27" s="435"/>
      <c r="B27" s="334" t="s">
        <v>263</v>
      </c>
      <c r="C27" s="330" t="s">
        <v>34</v>
      </c>
      <c r="D27" s="331">
        <v>280</v>
      </c>
      <c r="E27" s="327"/>
      <c r="F27" s="328">
        <f t="shared" si="1"/>
        <v>0</v>
      </c>
    </row>
    <row r="28" spans="1:6" ht="23.4" x14ac:dyDescent="0.25">
      <c r="A28" s="435"/>
      <c r="B28" s="334" t="s">
        <v>147</v>
      </c>
      <c r="C28" s="330" t="s">
        <v>34</v>
      </c>
      <c r="D28" s="331">
        <v>140</v>
      </c>
      <c r="E28" s="327"/>
      <c r="F28" s="328">
        <f t="shared" si="1"/>
        <v>0</v>
      </c>
    </row>
    <row r="29" spans="1:6" ht="23.4" x14ac:dyDescent="0.25">
      <c r="A29" s="435"/>
      <c r="B29" s="334" t="s">
        <v>185</v>
      </c>
      <c r="C29" s="330" t="s">
        <v>34</v>
      </c>
      <c r="D29" s="331">
        <v>60</v>
      </c>
      <c r="E29" s="327"/>
      <c r="F29" s="328">
        <f t="shared" si="1"/>
        <v>0</v>
      </c>
    </row>
    <row r="30" spans="1:6" ht="34.799999999999997" thickBot="1" x14ac:dyDescent="0.3">
      <c r="A30" s="436"/>
      <c r="B30" s="339" t="s">
        <v>148</v>
      </c>
      <c r="C30" s="330" t="s">
        <v>34</v>
      </c>
      <c r="D30" s="331">
        <v>6500</v>
      </c>
      <c r="E30" s="332"/>
      <c r="F30" s="328">
        <f t="shared" si="1"/>
        <v>0</v>
      </c>
    </row>
    <row r="31" spans="1:6" ht="13.8" thickBot="1" x14ac:dyDescent="0.3">
      <c r="A31" s="437" t="s">
        <v>36</v>
      </c>
      <c r="B31" s="340" t="s">
        <v>37</v>
      </c>
      <c r="C31" s="320"/>
      <c r="D31" s="341"/>
      <c r="E31" s="342"/>
      <c r="F31" s="323">
        <f>SUM(F32:F38)</f>
        <v>0</v>
      </c>
    </row>
    <row r="32" spans="1:6" ht="23.4" x14ac:dyDescent="0.25">
      <c r="A32" s="438"/>
      <c r="B32" s="324" t="s">
        <v>149</v>
      </c>
      <c r="C32" s="325" t="s">
        <v>34</v>
      </c>
      <c r="D32" s="343">
        <v>18000</v>
      </c>
      <c r="E32" s="327"/>
      <c r="F32" s="328">
        <f>ROUND(E32,2)*D32</f>
        <v>0</v>
      </c>
    </row>
    <row r="33" spans="1:6" ht="23.4" x14ac:dyDescent="0.25">
      <c r="A33" s="438"/>
      <c r="B33" s="329" t="s">
        <v>262</v>
      </c>
      <c r="C33" s="330" t="s">
        <v>34</v>
      </c>
      <c r="D33" s="331">
        <v>1500</v>
      </c>
      <c r="E33" s="327"/>
      <c r="F33" s="328">
        <f t="shared" ref="F33:F34" si="2">ROUND(E33,2)*D33</f>
        <v>0</v>
      </c>
    </row>
    <row r="34" spans="1:6" x14ac:dyDescent="0.25">
      <c r="A34" s="438"/>
      <c r="B34" s="329" t="s">
        <v>261</v>
      </c>
      <c r="C34" s="330" t="s">
        <v>34</v>
      </c>
      <c r="D34" s="331">
        <v>1500</v>
      </c>
      <c r="E34" s="327"/>
      <c r="F34" s="328">
        <f t="shared" si="2"/>
        <v>0</v>
      </c>
    </row>
    <row r="35" spans="1:6" ht="12.75" customHeight="1" x14ac:dyDescent="0.25">
      <c r="A35" s="438"/>
      <c r="B35" s="344" t="s">
        <v>150</v>
      </c>
      <c r="C35" s="330" t="s">
        <v>34</v>
      </c>
      <c r="D35" s="331">
        <v>800</v>
      </c>
      <c r="E35" s="327"/>
      <c r="F35" s="328">
        <f>ROUND(E35,2)*D35</f>
        <v>0</v>
      </c>
    </row>
    <row r="36" spans="1:6" ht="12.75" customHeight="1" x14ac:dyDescent="0.25">
      <c r="A36" s="438"/>
      <c r="B36" s="329" t="s">
        <v>38</v>
      </c>
      <c r="C36" s="330" t="s">
        <v>34</v>
      </c>
      <c r="D36" s="331">
        <v>800</v>
      </c>
      <c r="E36" s="327"/>
      <c r="F36" s="328">
        <f>ROUND(E36,2)*D36</f>
        <v>0</v>
      </c>
    </row>
    <row r="37" spans="1:6" ht="12.75" customHeight="1" x14ac:dyDescent="0.25">
      <c r="A37" s="438"/>
      <c r="B37" s="329" t="s">
        <v>151</v>
      </c>
      <c r="C37" s="330" t="s">
        <v>34</v>
      </c>
      <c r="D37" s="331">
        <v>800</v>
      </c>
      <c r="E37" s="327"/>
      <c r="F37" s="328">
        <f>ROUND(E37,2)*D37</f>
        <v>0</v>
      </c>
    </row>
    <row r="38" spans="1:6" ht="13.5" customHeight="1" thickBot="1" x14ac:dyDescent="0.3">
      <c r="A38" s="439"/>
      <c r="B38" s="329" t="s">
        <v>39</v>
      </c>
      <c r="C38" s="345" t="s">
        <v>34</v>
      </c>
      <c r="D38" s="331">
        <v>500</v>
      </c>
      <c r="E38" s="327"/>
      <c r="F38" s="328">
        <f>ROUND(E38,2)*D38</f>
        <v>0</v>
      </c>
    </row>
    <row r="39" spans="1:6" ht="13.8" thickBot="1" x14ac:dyDescent="0.3">
      <c r="A39" s="437" t="s">
        <v>40</v>
      </c>
      <c r="B39" s="340" t="s">
        <v>41</v>
      </c>
      <c r="C39" s="320"/>
      <c r="D39" s="341"/>
      <c r="E39" s="342"/>
      <c r="F39" s="323">
        <f>SUM(F40:F62)</f>
        <v>0</v>
      </c>
    </row>
    <row r="40" spans="1:6" x14ac:dyDescent="0.25">
      <c r="A40" s="438"/>
      <c r="B40" s="346" t="s">
        <v>42</v>
      </c>
      <c r="C40" s="325" t="s">
        <v>35</v>
      </c>
      <c r="D40" s="343">
        <v>1300</v>
      </c>
      <c r="E40" s="347"/>
      <c r="F40" s="348">
        <f t="shared" ref="F40:F62" si="3">ROUND(E40,2)*D40</f>
        <v>0</v>
      </c>
    </row>
    <row r="41" spans="1:6" ht="23.4" x14ac:dyDescent="0.25">
      <c r="A41" s="438"/>
      <c r="B41" s="346" t="s">
        <v>43</v>
      </c>
      <c r="C41" s="330" t="s">
        <v>35</v>
      </c>
      <c r="D41" s="343">
        <f>D45+D46+D47+D49+D50+D51+D52+D53+D54</f>
        <v>525</v>
      </c>
      <c r="E41" s="327"/>
      <c r="F41" s="348">
        <f t="shared" si="3"/>
        <v>0</v>
      </c>
    </row>
    <row r="42" spans="1:6" ht="23.4" x14ac:dyDescent="0.25">
      <c r="A42" s="438"/>
      <c r="B42" s="329" t="s">
        <v>44</v>
      </c>
      <c r="C42" s="330" t="s">
        <v>35</v>
      </c>
      <c r="D42" s="331">
        <f>D55+D56+D57</f>
        <v>60</v>
      </c>
      <c r="E42" s="327"/>
      <c r="F42" s="348">
        <f t="shared" si="3"/>
        <v>0</v>
      </c>
    </row>
    <row r="43" spans="1:6" ht="12.75" customHeight="1" x14ac:dyDescent="0.25">
      <c r="A43" s="438"/>
      <c r="B43" s="334" t="s">
        <v>45</v>
      </c>
      <c r="C43" s="330" t="s">
        <v>35</v>
      </c>
      <c r="D43" s="331">
        <v>25</v>
      </c>
      <c r="E43" s="327"/>
      <c r="F43" s="348">
        <f t="shared" si="3"/>
        <v>0</v>
      </c>
    </row>
    <row r="44" spans="1:6" ht="12.75" customHeight="1" x14ac:dyDescent="0.25">
      <c r="A44" s="438"/>
      <c r="B44" s="334" t="s">
        <v>46</v>
      </c>
      <c r="C44" s="330" t="s">
        <v>35</v>
      </c>
      <c r="D44" s="331">
        <v>25</v>
      </c>
      <c r="E44" s="349"/>
      <c r="F44" s="348">
        <f t="shared" si="3"/>
        <v>0</v>
      </c>
    </row>
    <row r="45" spans="1:6" ht="23.4" x14ac:dyDescent="0.25">
      <c r="A45" s="438"/>
      <c r="B45" s="334" t="s">
        <v>260</v>
      </c>
      <c r="C45" s="330" t="s">
        <v>35</v>
      </c>
      <c r="D45" s="331">
        <v>85</v>
      </c>
      <c r="E45" s="327"/>
      <c r="F45" s="348">
        <f t="shared" si="3"/>
        <v>0</v>
      </c>
    </row>
    <row r="46" spans="1:6" x14ac:dyDescent="0.25">
      <c r="A46" s="438"/>
      <c r="B46" s="334" t="s">
        <v>47</v>
      </c>
      <c r="C46" s="330" t="s">
        <v>35</v>
      </c>
      <c r="D46" s="331">
        <v>70</v>
      </c>
      <c r="E46" s="327"/>
      <c r="F46" s="348">
        <f t="shared" si="3"/>
        <v>0</v>
      </c>
    </row>
    <row r="47" spans="1:6" ht="12.75" customHeight="1" x14ac:dyDescent="0.25">
      <c r="A47" s="438"/>
      <c r="B47" s="334" t="s">
        <v>48</v>
      </c>
      <c r="C47" s="330" t="s">
        <v>35</v>
      </c>
      <c r="D47" s="331">
        <v>75</v>
      </c>
      <c r="E47" s="349"/>
      <c r="F47" s="348">
        <f t="shared" si="3"/>
        <v>0</v>
      </c>
    </row>
    <row r="48" spans="1:6" ht="12.75" customHeight="1" x14ac:dyDescent="0.25">
      <c r="A48" s="438"/>
      <c r="B48" s="334" t="s">
        <v>49</v>
      </c>
      <c r="C48" s="330" t="s">
        <v>35</v>
      </c>
      <c r="D48" s="331">
        <v>65</v>
      </c>
      <c r="E48" s="327"/>
      <c r="F48" s="348">
        <f t="shared" si="3"/>
        <v>0</v>
      </c>
    </row>
    <row r="49" spans="1:6" ht="12.75" customHeight="1" x14ac:dyDescent="0.25">
      <c r="A49" s="438"/>
      <c r="B49" s="334" t="s">
        <v>50</v>
      </c>
      <c r="C49" s="330" t="s">
        <v>35</v>
      </c>
      <c r="D49" s="331">
        <v>30</v>
      </c>
      <c r="E49" s="327"/>
      <c r="F49" s="348">
        <f t="shared" si="3"/>
        <v>0</v>
      </c>
    </row>
    <row r="50" spans="1:6" ht="12.75" customHeight="1" x14ac:dyDescent="0.25">
      <c r="A50" s="438"/>
      <c r="B50" s="334" t="s">
        <v>51</v>
      </c>
      <c r="C50" s="330" t="s">
        <v>35</v>
      </c>
      <c r="D50" s="331">
        <v>75</v>
      </c>
      <c r="E50" s="327"/>
      <c r="F50" s="348">
        <f t="shared" si="3"/>
        <v>0</v>
      </c>
    </row>
    <row r="51" spans="1:6" x14ac:dyDescent="0.25">
      <c r="A51" s="438"/>
      <c r="B51" s="334" t="s">
        <v>259</v>
      </c>
      <c r="C51" s="330" t="s">
        <v>35</v>
      </c>
      <c r="D51" s="331">
        <v>40</v>
      </c>
      <c r="E51" s="327"/>
      <c r="F51" s="348">
        <f t="shared" si="3"/>
        <v>0</v>
      </c>
    </row>
    <row r="52" spans="1:6" ht="12.75" customHeight="1" x14ac:dyDescent="0.25">
      <c r="A52" s="438"/>
      <c r="B52" s="334" t="s">
        <v>258</v>
      </c>
      <c r="C52" s="330" t="s">
        <v>35</v>
      </c>
      <c r="D52" s="331">
        <v>50</v>
      </c>
      <c r="E52" s="327"/>
      <c r="F52" s="348">
        <f t="shared" si="3"/>
        <v>0</v>
      </c>
    </row>
    <row r="53" spans="1:6" ht="12.75" customHeight="1" x14ac:dyDescent="0.25">
      <c r="A53" s="438"/>
      <c r="B53" s="334" t="s">
        <v>52</v>
      </c>
      <c r="C53" s="330" t="s">
        <v>35</v>
      </c>
      <c r="D53" s="331">
        <v>50</v>
      </c>
      <c r="E53" s="327"/>
      <c r="F53" s="348">
        <f t="shared" si="3"/>
        <v>0</v>
      </c>
    </row>
    <row r="54" spans="1:6" ht="12.75" customHeight="1" x14ac:dyDescent="0.25">
      <c r="A54" s="438"/>
      <c r="B54" s="334" t="s">
        <v>53</v>
      </c>
      <c r="C54" s="330" t="s">
        <v>35</v>
      </c>
      <c r="D54" s="331">
        <v>50</v>
      </c>
      <c r="E54" s="327"/>
      <c r="F54" s="348">
        <f t="shared" si="3"/>
        <v>0</v>
      </c>
    </row>
    <row r="55" spans="1:6" ht="12.75" customHeight="1" x14ac:dyDescent="0.25">
      <c r="A55" s="438"/>
      <c r="B55" s="334" t="s">
        <v>257</v>
      </c>
      <c r="C55" s="330" t="s">
        <v>35</v>
      </c>
      <c r="D55" s="331">
        <v>20</v>
      </c>
      <c r="E55" s="327"/>
      <c r="F55" s="348">
        <f t="shared" si="3"/>
        <v>0</v>
      </c>
    </row>
    <row r="56" spans="1:6" ht="12.75" customHeight="1" x14ac:dyDescent="0.25">
      <c r="A56" s="438"/>
      <c r="B56" s="334" t="s">
        <v>256</v>
      </c>
      <c r="C56" s="330" t="s">
        <v>35</v>
      </c>
      <c r="D56" s="331">
        <v>20</v>
      </c>
      <c r="E56" s="327"/>
      <c r="F56" s="348">
        <f t="shared" si="3"/>
        <v>0</v>
      </c>
    </row>
    <row r="57" spans="1:6" ht="23.4" x14ac:dyDescent="0.25">
      <c r="A57" s="438"/>
      <c r="B57" s="329" t="s">
        <v>54</v>
      </c>
      <c r="C57" s="330" t="s">
        <v>35</v>
      </c>
      <c r="D57" s="331">
        <v>20</v>
      </c>
      <c r="E57" s="349"/>
      <c r="F57" s="348">
        <f t="shared" si="3"/>
        <v>0</v>
      </c>
    </row>
    <row r="58" spans="1:6" ht="23.4" x14ac:dyDescent="0.25">
      <c r="A58" s="438"/>
      <c r="B58" s="334" t="s">
        <v>255</v>
      </c>
      <c r="C58" s="330" t="s">
        <v>35</v>
      </c>
      <c r="D58" s="331">
        <f>SUM(D59:D62)</f>
        <v>370</v>
      </c>
      <c r="E58" s="327"/>
      <c r="F58" s="348">
        <f t="shared" si="3"/>
        <v>0</v>
      </c>
    </row>
    <row r="59" spans="1:6" ht="12.75" customHeight="1" x14ac:dyDescent="0.25">
      <c r="A59" s="438"/>
      <c r="B59" s="334" t="s">
        <v>55</v>
      </c>
      <c r="C59" s="330" t="s">
        <v>35</v>
      </c>
      <c r="D59" s="331">
        <v>40</v>
      </c>
      <c r="E59" s="349"/>
      <c r="F59" s="348">
        <f t="shared" si="3"/>
        <v>0</v>
      </c>
    </row>
    <row r="60" spans="1:6" ht="12.75" customHeight="1" x14ac:dyDescent="0.25">
      <c r="A60" s="438"/>
      <c r="B60" s="334" t="s">
        <v>254</v>
      </c>
      <c r="C60" s="330" t="s">
        <v>35</v>
      </c>
      <c r="D60" s="331">
        <v>100</v>
      </c>
      <c r="E60" s="327"/>
      <c r="F60" s="348">
        <f t="shared" si="3"/>
        <v>0</v>
      </c>
    </row>
    <row r="61" spans="1:6" ht="23.4" x14ac:dyDescent="0.25">
      <c r="A61" s="438"/>
      <c r="B61" s="329" t="s">
        <v>56</v>
      </c>
      <c r="C61" s="330" t="s">
        <v>35</v>
      </c>
      <c r="D61" s="331">
        <v>80</v>
      </c>
      <c r="E61" s="327"/>
      <c r="F61" s="348">
        <f t="shared" si="3"/>
        <v>0</v>
      </c>
    </row>
    <row r="62" spans="1:6" ht="13.5" customHeight="1" thickBot="1" x14ac:dyDescent="0.3">
      <c r="A62" s="439"/>
      <c r="B62" s="350" t="s">
        <v>57</v>
      </c>
      <c r="C62" s="330" t="s">
        <v>35</v>
      </c>
      <c r="D62" s="331">
        <v>150</v>
      </c>
      <c r="E62" s="351"/>
      <c r="F62" s="348">
        <f t="shared" si="3"/>
        <v>0</v>
      </c>
    </row>
    <row r="63" spans="1:6" ht="13.8" thickBot="1" x14ac:dyDescent="0.3">
      <c r="A63" s="437" t="s">
        <v>58</v>
      </c>
      <c r="B63" s="340" t="s">
        <v>59</v>
      </c>
      <c r="C63" s="352"/>
      <c r="D63" s="341"/>
      <c r="E63" s="342"/>
      <c r="F63" s="323">
        <f>SUM(F64:F69)</f>
        <v>0</v>
      </c>
    </row>
    <row r="64" spans="1:6" ht="15" customHeight="1" x14ac:dyDescent="0.25">
      <c r="A64" s="440"/>
      <c r="B64" s="353" t="s">
        <v>285</v>
      </c>
      <c r="C64" s="354" t="s">
        <v>35</v>
      </c>
      <c r="D64" s="326">
        <v>30</v>
      </c>
      <c r="E64" s="327"/>
      <c r="F64" s="328">
        <f t="shared" ref="F64:F69" si="4">ROUND(E64,2)*D64</f>
        <v>0</v>
      </c>
    </row>
    <row r="65" spans="1:6" x14ac:dyDescent="0.25">
      <c r="A65" s="440"/>
      <c r="B65" s="353" t="s">
        <v>286</v>
      </c>
      <c r="C65" s="354" t="s">
        <v>35</v>
      </c>
      <c r="D65" s="326">
        <v>20</v>
      </c>
      <c r="E65" s="327"/>
      <c r="F65" s="328">
        <f t="shared" si="4"/>
        <v>0</v>
      </c>
    </row>
    <row r="66" spans="1:6" ht="23.4" x14ac:dyDescent="0.25">
      <c r="A66" s="438"/>
      <c r="B66" s="355" t="s">
        <v>253</v>
      </c>
      <c r="C66" s="354" t="s">
        <v>35</v>
      </c>
      <c r="D66" s="326">
        <v>80</v>
      </c>
      <c r="E66" s="327"/>
      <c r="F66" s="328">
        <f t="shared" si="4"/>
        <v>0</v>
      </c>
    </row>
    <row r="67" spans="1:6" ht="23.4" x14ac:dyDescent="0.25">
      <c r="A67" s="438"/>
      <c r="B67" s="335" t="s">
        <v>175</v>
      </c>
      <c r="C67" s="354" t="s">
        <v>35</v>
      </c>
      <c r="D67" s="326">
        <v>10</v>
      </c>
      <c r="E67" s="327"/>
      <c r="F67" s="328">
        <f t="shared" si="4"/>
        <v>0</v>
      </c>
    </row>
    <row r="68" spans="1:6" ht="23.4" x14ac:dyDescent="0.25">
      <c r="A68" s="438"/>
      <c r="B68" s="335" t="s">
        <v>176</v>
      </c>
      <c r="C68" s="354" t="s">
        <v>35</v>
      </c>
      <c r="D68" s="326">
        <v>5</v>
      </c>
      <c r="E68" s="327"/>
      <c r="F68" s="328">
        <f t="shared" si="4"/>
        <v>0</v>
      </c>
    </row>
    <row r="69" spans="1:6" ht="13.5" customHeight="1" thickBot="1" x14ac:dyDescent="0.3">
      <c r="A69" s="439"/>
      <c r="B69" s="334" t="s">
        <v>252</v>
      </c>
      <c r="C69" s="330" t="s">
        <v>35</v>
      </c>
      <c r="D69" s="331">
        <v>40</v>
      </c>
      <c r="E69" s="332"/>
      <c r="F69" s="328">
        <f t="shared" si="4"/>
        <v>0</v>
      </c>
    </row>
    <row r="70" spans="1:6" ht="13.8" thickBot="1" x14ac:dyDescent="0.3">
      <c r="A70" s="437" t="s">
        <v>8</v>
      </c>
      <c r="B70" s="340" t="s">
        <v>60</v>
      </c>
      <c r="C70" s="320"/>
      <c r="D70" s="341"/>
      <c r="E70" s="342"/>
      <c r="F70" s="323">
        <f>SUM(F71:F73)</f>
        <v>0</v>
      </c>
    </row>
    <row r="71" spans="1:6" ht="12.75" customHeight="1" x14ac:dyDescent="0.25">
      <c r="A71" s="438"/>
      <c r="B71" s="344" t="s">
        <v>61</v>
      </c>
      <c r="C71" s="325" t="s">
        <v>35</v>
      </c>
      <c r="D71" s="343">
        <v>800</v>
      </c>
      <c r="E71" s="327"/>
      <c r="F71" s="328">
        <f>ROUND(E71,2)*D71</f>
        <v>0</v>
      </c>
    </row>
    <row r="72" spans="1:6" ht="23.4" x14ac:dyDescent="0.25">
      <c r="A72" s="438"/>
      <c r="B72" s="334" t="s">
        <v>62</v>
      </c>
      <c r="C72" s="330" t="s">
        <v>35</v>
      </c>
      <c r="D72" s="331">
        <v>800</v>
      </c>
      <c r="E72" s="332"/>
      <c r="F72" s="328">
        <f>ROUND(E72,2)*D72</f>
        <v>0</v>
      </c>
    </row>
    <row r="73" spans="1:6" ht="13.8" thickBot="1" x14ac:dyDescent="0.3">
      <c r="A73" s="439"/>
      <c r="B73" s="356" t="s">
        <v>63</v>
      </c>
      <c r="C73" s="357" t="s">
        <v>34</v>
      </c>
      <c r="D73" s="358">
        <v>7500</v>
      </c>
      <c r="E73" s="359"/>
      <c r="F73" s="360">
        <f>ROUND(E73,2)*D73</f>
        <v>0</v>
      </c>
    </row>
    <row r="74" spans="1:6" ht="13.8" thickBot="1" x14ac:dyDescent="0.3">
      <c r="A74" s="437" t="s">
        <v>10</v>
      </c>
      <c r="B74" s="340" t="s">
        <v>64</v>
      </c>
      <c r="C74" s="320"/>
      <c r="D74" s="341"/>
      <c r="E74" s="342"/>
      <c r="F74" s="323">
        <f>SUM(F75:F86)</f>
        <v>0</v>
      </c>
    </row>
    <row r="75" spans="1:6" ht="12.75" customHeight="1" x14ac:dyDescent="0.25">
      <c r="A75" s="438"/>
      <c r="B75" s="344" t="s">
        <v>251</v>
      </c>
      <c r="C75" s="325" t="s">
        <v>35</v>
      </c>
      <c r="D75" s="343">
        <v>1</v>
      </c>
      <c r="E75" s="327"/>
      <c r="F75" s="328">
        <f t="shared" ref="F75:F86" si="5">ROUND(E75,2)*D75</f>
        <v>0</v>
      </c>
    </row>
    <row r="76" spans="1:6" ht="12.75" customHeight="1" x14ac:dyDescent="0.25">
      <c r="A76" s="438"/>
      <c r="B76" s="334" t="s">
        <v>65</v>
      </c>
      <c r="C76" s="330" t="s">
        <v>35</v>
      </c>
      <c r="D76" s="331">
        <f>D40+D69</f>
        <v>1340</v>
      </c>
      <c r="E76" s="332"/>
      <c r="F76" s="328">
        <f t="shared" si="5"/>
        <v>0</v>
      </c>
    </row>
    <row r="77" spans="1:6" ht="12.75" customHeight="1" x14ac:dyDescent="0.25">
      <c r="A77" s="438"/>
      <c r="B77" s="334" t="s">
        <v>66</v>
      </c>
      <c r="C77" s="330" t="s">
        <v>35</v>
      </c>
      <c r="D77" s="331">
        <f>D41</f>
        <v>525</v>
      </c>
      <c r="E77" s="332"/>
      <c r="F77" s="328">
        <f t="shared" si="5"/>
        <v>0</v>
      </c>
    </row>
    <row r="78" spans="1:6" ht="12.75" customHeight="1" x14ac:dyDescent="0.25">
      <c r="A78" s="438"/>
      <c r="B78" s="334" t="s">
        <v>67</v>
      </c>
      <c r="C78" s="330" t="s">
        <v>35</v>
      </c>
      <c r="D78" s="331">
        <f>D42+D58</f>
        <v>430</v>
      </c>
      <c r="E78" s="332"/>
      <c r="F78" s="328">
        <f t="shared" si="5"/>
        <v>0</v>
      </c>
    </row>
    <row r="79" spans="1:6" ht="23.4" x14ac:dyDescent="0.25">
      <c r="A79" s="438"/>
      <c r="B79" s="361" t="s">
        <v>250</v>
      </c>
      <c r="C79" s="330" t="s">
        <v>35</v>
      </c>
      <c r="D79" s="331">
        <v>1</v>
      </c>
      <c r="E79" s="332"/>
      <c r="F79" s="328">
        <f t="shared" si="5"/>
        <v>0</v>
      </c>
    </row>
    <row r="80" spans="1:6" ht="23.4" x14ac:dyDescent="0.25">
      <c r="A80" s="438"/>
      <c r="B80" s="334" t="s">
        <v>249</v>
      </c>
      <c r="C80" s="330" t="s">
        <v>34</v>
      </c>
      <c r="D80" s="331">
        <v>150</v>
      </c>
      <c r="E80" s="332"/>
      <c r="F80" s="328">
        <f t="shared" si="5"/>
        <v>0</v>
      </c>
    </row>
    <row r="81" spans="1:6" ht="23.4" x14ac:dyDescent="0.25">
      <c r="A81" s="438"/>
      <c r="B81" s="334" t="s">
        <v>248</v>
      </c>
      <c r="C81" s="330" t="s">
        <v>35</v>
      </c>
      <c r="D81" s="331">
        <v>20</v>
      </c>
      <c r="E81" s="332"/>
      <c r="F81" s="328">
        <f t="shared" si="5"/>
        <v>0</v>
      </c>
    </row>
    <row r="82" spans="1:6" ht="23.4" x14ac:dyDescent="0.25">
      <c r="A82" s="438"/>
      <c r="B82" s="335" t="s">
        <v>247</v>
      </c>
      <c r="C82" s="336" t="s">
        <v>35</v>
      </c>
      <c r="D82" s="362">
        <v>1</v>
      </c>
      <c r="E82" s="363"/>
      <c r="F82" s="328">
        <f t="shared" si="5"/>
        <v>0</v>
      </c>
    </row>
    <row r="83" spans="1:6" ht="12.75" customHeight="1" x14ac:dyDescent="0.25">
      <c r="A83" s="438"/>
      <c r="B83" s="335" t="s">
        <v>246</v>
      </c>
      <c r="C83" s="336" t="s">
        <v>35</v>
      </c>
      <c r="D83" s="362">
        <v>3</v>
      </c>
      <c r="E83" s="363"/>
      <c r="F83" s="328">
        <f t="shared" si="5"/>
        <v>0</v>
      </c>
    </row>
    <row r="84" spans="1:6" ht="23.4" x14ac:dyDescent="0.25">
      <c r="A84" s="438"/>
      <c r="B84" s="333" t="s">
        <v>245</v>
      </c>
      <c r="C84" s="336" t="s">
        <v>152</v>
      </c>
      <c r="D84" s="362">
        <v>1</v>
      </c>
      <c r="E84" s="363"/>
      <c r="F84" s="328">
        <f t="shared" si="5"/>
        <v>0</v>
      </c>
    </row>
    <row r="85" spans="1:6" ht="12.75" customHeight="1" x14ac:dyDescent="0.25">
      <c r="A85" s="438"/>
      <c r="B85" s="333" t="s">
        <v>244</v>
      </c>
      <c r="C85" s="336" t="s">
        <v>152</v>
      </c>
      <c r="D85" s="362">
        <v>1</v>
      </c>
      <c r="E85" s="363"/>
      <c r="F85" s="328">
        <f t="shared" si="5"/>
        <v>0</v>
      </c>
    </row>
    <row r="86" spans="1:6" ht="183.75" customHeight="1" thickBot="1" x14ac:dyDescent="0.3">
      <c r="A86" s="438"/>
      <c r="B86" s="364" t="s">
        <v>243</v>
      </c>
      <c r="C86" s="365" t="s">
        <v>69</v>
      </c>
      <c r="D86" s="366"/>
      <c r="E86" s="363"/>
      <c r="F86" s="367">
        <f t="shared" si="5"/>
        <v>0</v>
      </c>
    </row>
    <row r="87" spans="1:6" ht="14.4" thickBot="1" x14ac:dyDescent="0.3">
      <c r="A87" s="368"/>
      <c r="B87" s="369"/>
      <c r="C87" s="370"/>
      <c r="D87" s="371"/>
      <c r="E87" s="372"/>
      <c r="F87" s="373"/>
    </row>
    <row r="88" spans="1:6" ht="16.2" thickBot="1" x14ac:dyDescent="0.3">
      <c r="A88" s="374"/>
      <c r="B88" s="375" t="s">
        <v>68</v>
      </c>
      <c r="C88" s="376"/>
      <c r="D88" s="377"/>
      <c r="E88" s="378"/>
      <c r="F88" s="379">
        <f>F74+F91+F63+F39+F31+F6+F70</f>
        <v>0</v>
      </c>
    </row>
    <row r="89" spans="1:6" x14ac:dyDescent="0.25">
      <c r="A89" s="380" t="s">
        <v>15</v>
      </c>
    </row>
    <row r="90" spans="1:6" x14ac:dyDescent="0.25">
      <c r="A90" s="380" t="s">
        <v>16</v>
      </c>
    </row>
    <row r="91" spans="1:6" x14ac:dyDescent="0.25">
      <c r="A91" s="380" t="s">
        <v>242</v>
      </c>
    </row>
    <row r="92" spans="1:6" x14ac:dyDescent="0.25">
      <c r="A92" s="381" t="s">
        <v>241</v>
      </c>
      <c r="B92" s="299"/>
      <c r="C92" s="299"/>
      <c r="D92" s="299"/>
      <c r="E92" s="299"/>
      <c r="F92" s="299"/>
    </row>
    <row r="93" spans="1:6" x14ac:dyDescent="0.25">
      <c r="A93" s="381" t="s">
        <v>240</v>
      </c>
      <c r="B93" s="299"/>
      <c r="C93" s="299"/>
      <c r="D93" s="299"/>
      <c r="E93" s="299"/>
      <c r="F93" s="299"/>
    </row>
    <row r="94" spans="1:6" x14ac:dyDescent="0.25">
      <c r="A94" s="382" t="s">
        <v>239</v>
      </c>
      <c r="B94" s="383"/>
      <c r="C94" s="383"/>
      <c r="D94" s="383"/>
      <c r="E94" s="383"/>
      <c r="F94" s="383"/>
    </row>
    <row r="95" spans="1:6" x14ac:dyDescent="0.25">
      <c r="A95" s="384" t="s">
        <v>238</v>
      </c>
      <c r="B95" s="383"/>
      <c r="C95" s="383"/>
      <c r="D95" s="383"/>
      <c r="E95" s="383"/>
      <c r="F95" s="383"/>
    </row>
    <row r="98" spans="1:6" x14ac:dyDescent="0.25">
      <c r="A98" s="388"/>
      <c r="B98" s="388"/>
      <c r="C98" s="388"/>
      <c r="D98" s="388"/>
      <c r="E98" s="388"/>
      <c r="F98" s="388"/>
    </row>
    <row r="99" spans="1:6" ht="13.8" x14ac:dyDescent="0.25">
      <c r="A99" s="259" t="s">
        <v>180</v>
      </c>
      <c r="B99" s="260"/>
      <c r="C99" s="388"/>
      <c r="D99" s="388"/>
      <c r="E99" s="388"/>
      <c r="F99" s="388"/>
    </row>
    <row r="100" spans="1:6" x14ac:dyDescent="0.25">
      <c r="A100" s="388"/>
      <c r="B100" s="388"/>
      <c r="C100" s="388"/>
      <c r="D100" s="418" t="s">
        <v>169</v>
      </c>
      <c r="E100" s="418"/>
      <c r="F100" s="418"/>
    </row>
    <row r="101" spans="1:6" x14ac:dyDescent="0.25">
      <c r="A101" s="388"/>
      <c r="B101" s="388"/>
      <c r="C101" s="388"/>
      <c r="D101" s="401" t="s">
        <v>170</v>
      </c>
      <c r="E101" s="401"/>
      <c r="F101" s="401"/>
    </row>
    <row r="102" spans="1:6" x14ac:dyDescent="0.25">
      <c r="D102" s="385"/>
      <c r="F102" s="386"/>
    </row>
  </sheetData>
  <sheetProtection algorithmName="SHA-512" hashValue="vpwOCdrGmUOSjQxLw7l6ANPj0z9cqWJqdbRMqVvRk64NC/T6ValxTk6TYuapPQE5LIqIYEn+7MRJRfcz07wPGg==" saltValue="o2s37BzcRKQlrbK0jSWEBQ==" spinCount="100000" sheet="1" objects="1" scenarios="1"/>
  <mergeCells count="8">
    <mergeCell ref="D100:F100"/>
    <mergeCell ref="D101:F101"/>
    <mergeCell ref="A6:A30"/>
    <mergeCell ref="A31:A38"/>
    <mergeCell ref="A39:A62"/>
    <mergeCell ref="A63:A69"/>
    <mergeCell ref="A70:A73"/>
    <mergeCell ref="A74:A86"/>
  </mergeCells>
  <printOptions horizontalCentered="1"/>
  <pageMargins left="0.59055118110236227" right="0.19685039370078741" top="0.59055118110236227" bottom="0.59055118110236227" header="0" footer="0"/>
  <pageSetup paperSize="9" scale="84" fitToHeight="0" orientation="portrait" r:id="rId1"/>
  <headerFooter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4"/>
  <sheetViews>
    <sheetView showGridLines="0" topLeftCell="D1" workbookViewId="0">
      <selection activeCell="G25" sqref="G25"/>
    </sheetView>
  </sheetViews>
  <sheetFormatPr defaultColWidth="9.109375" defaultRowHeight="13.2" x14ac:dyDescent="0.25"/>
  <cols>
    <col min="1" max="1" width="4.6640625" style="131" customWidth="1"/>
    <col min="2" max="3" width="4.6640625" style="137" customWidth="1"/>
    <col min="4" max="4" width="47.6640625" style="132" customWidth="1"/>
    <col min="5" max="8" width="13.6640625" style="141" customWidth="1"/>
    <col min="9" max="9" width="19.6640625" style="131" customWidth="1"/>
    <col min="10" max="16384" width="9.109375" style="131"/>
  </cols>
  <sheetData>
    <row r="1" spans="1:9" ht="17.25" customHeight="1" x14ac:dyDescent="0.25">
      <c r="A1" s="402" t="s">
        <v>4</v>
      </c>
      <c r="B1" s="402"/>
      <c r="C1" s="130"/>
      <c r="D1" s="125" t="s">
        <v>236</v>
      </c>
      <c r="E1" s="133"/>
      <c r="F1" s="134"/>
      <c r="G1" s="134"/>
      <c r="H1" s="134"/>
      <c r="I1" s="206" t="s">
        <v>18</v>
      </c>
    </row>
    <row r="2" spans="1:9" ht="17.25" customHeight="1" x14ac:dyDescent="0.25">
      <c r="A2" s="207" t="s">
        <v>73</v>
      </c>
      <c r="D2" s="138"/>
      <c r="E2" s="447" t="s">
        <v>71</v>
      </c>
      <c r="F2" s="448"/>
      <c r="G2" s="448"/>
      <c r="H2" s="448"/>
      <c r="I2" s="135"/>
    </row>
    <row r="3" spans="1:9" ht="17.25" customHeight="1" x14ac:dyDescent="0.25">
      <c r="A3" s="207" t="s">
        <v>234</v>
      </c>
      <c r="B3" s="139"/>
      <c r="C3" s="139"/>
      <c r="D3" s="140"/>
    </row>
    <row r="4" spans="1:9" ht="13.8" thickBot="1" x14ac:dyDescent="0.3">
      <c r="A4" s="136"/>
      <c r="B4" s="139"/>
      <c r="C4" s="139"/>
      <c r="D4" s="140"/>
    </row>
    <row r="5" spans="1:9" ht="17.25" customHeight="1" x14ac:dyDescent="0.25">
      <c r="A5" s="252"/>
      <c r="B5" s="253"/>
      <c r="C5" s="253"/>
      <c r="D5" s="147"/>
      <c r="E5" s="144" t="s">
        <v>5</v>
      </c>
      <c r="F5" s="145" t="s">
        <v>5</v>
      </c>
      <c r="G5" s="145" t="s">
        <v>5</v>
      </c>
      <c r="H5" s="146" t="s">
        <v>5</v>
      </c>
      <c r="I5" s="449" t="s">
        <v>1</v>
      </c>
    </row>
    <row r="6" spans="1:9" ht="17.25" customHeight="1" thickBot="1" x14ac:dyDescent="0.3">
      <c r="A6" s="409" t="s">
        <v>6</v>
      </c>
      <c r="B6" s="452"/>
      <c r="C6" s="452"/>
      <c r="D6" s="453"/>
      <c r="E6" s="148"/>
      <c r="F6" s="148"/>
      <c r="G6" s="148"/>
      <c r="H6" s="148"/>
      <c r="I6" s="450"/>
    </row>
    <row r="7" spans="1:9" ht="17.25" customHeight="1" thickBot="1" x14ac:dyDescent="0.3">
      <c r="A7" s="255"/>
      <c r="B7" s="256"/>
      <c r="C7" s="256"/>
      <c r="D7" s="149"/>
      <c r="E7" s="413" t="s">
        <v>0</v>
      </c>
      <c r="F7" s="413"/>
      <c r="G7" s="413"/>
      <c r="H7" s="414"/>
      <c r="I7" s="451"/>
    </row>
    <row r="8" spans="1:9" ht="17.25" customHeight="1" x14ac:dyDescent="0.25">
      <c r="A8" s="150">
        <v>1</v>
      </c>
      <c r="B8" s="151"/>
      <c r="C8" s="152"/>
      <c r="D8" s="153" t="s">
        <v>74</v>
      </c>
      <c r="E8" s="294"/>
      <c r="F8" s="294"/>
      <c r="G8" s="294"/>
      <c r="H8" s="294"/>
      <c r="I8" s="154">
        <f>ROUND(($E$6*E8)+($F$6*F8)+($G$6*G8)+($H$6*H8),2)</f>
        <v>0</v>
      </c>
    </row>
    <row r="9" spans="1:9" ht="17.25" customHeight="1" x14ac:dyDescent="0.25">
      <c r="A9" s="155">
        <v>2</v>
      </c>
      <c r="B9" s="156"/>
      <c r="C9" s="157"/>
      <c r="D9" s="158" t="s">
        <v>75</v>
      </c>
      <c r="E9" s="294"/>
      <c r="F9" s="294"/>
      <c r="G9" s="294"/>
      <c r="H9" s="294"/>
      <c r="I9" s="159">
        <f>ROUND(($E$6*E9)+($F$6*F9)+($G$6*G9)+($H$6*H9),2)</f>
        <v>0</v>
      </c>
    </row>
    <row r="10" spans="1:9" ht="17.25" customHeight="1" thickBot="1" x14ac:dyDescent="0.3">
      <c r="A10" s="160">
        <v>3</v>
      </c>
      <c r="B10" s="161"/>
      <c r="C10" s="162"/>
      <c r="D10" s="163" t="s">
        <v>76</v>
      </c>
      <c r="E10" s="294"/>
      <c r="F10" s="294"/>
      <c r="G10" s="294"/>
      <c r="H10" s="294"/>
      <c r="I10" s="164">
        <f>ROUND(($E$6*E10)+($F$6*F10)+($G$6*G10)+($H$6*H10),2)</f>
        <v>0</v>
      </c>
    </row>
    <row r="11" spans="1:9" ht="17.25" customHeight="1" x14ac:dyDescent="0.25">
      <c r="A11" s="441"/>
      <c r="B11" s="442"/>
      <c r="C11" s="253"/>
      <c r="D11" s="165" t="s">
        <v>2</v>
      </c>
      <c r="E11" s="166"/>
      <c r="F11" s="167"/>
      <c r="G11" s="167"/>
      <c r="H11" s="168"/>
      <c r="I11" s="169">
        <f>SUM(I8:I10)</f>
        <v>0</v>
      </c>
    </row>
    <row r="12" spans="1:9" ht="17.25" customHeight="1" x14ac:dyDescent="0.25">
      <c r="A12" s="443"/>
      <c r="B12" s="444"/>
      <c r="C12" s="254"/>
      <c r="D12" s="170" t="s">
        <v>187</v>
      </c>
      <c r="E12" s="171"/>
      <c r="F12" s="172"/>
      <c r="G12" s="172"/>
      <c r="H12" s="173"/>
      <c r="I12" s="174">
        <f>I11*0.23</f>
        <v>0</v>
      </c>
    </row>
    <row r="13" spans="1:9" ht="17.25" customHeight="1" thickBot="1" x14ac:dyDescent="0.3">
      <c r="A13" s="445"/>
      <c r="B13" s="446"/>
      <c r="C13" s="256"/>
      <c r="D13" s="175" t="s">
        <v>3</v>
      </c>
      <c r="E13" s="176"/>
      <c r="F13" s="177"/>
      <c r="G13" s="177"/>
      <c r="H13" s="178"/>
      <c r="I13" s="179">
        <f>I12+I11</f>
        <v>0</v>
      </c>
    </row>
    <row r="14" spans="1:9" x14ac:dyDescent="0.25">
      <c r="A14" s="3"/>
      <c r="B14" s="180"/>
      <c r="C14" s="180"/>
      <c r="D14" s="181"/>
      <c r="E14" s="182"/>
      <c r="F14" s="182"/>
      <c r="G14" s="182"/>
      <c r="H14" s="182"/>
      <c r="I14" s="3"/>
    </row>
    <row r="15" spans="1:9" x14ac:dyDescent="0.25">
      <c r="A15" s="183" t="s">
        <v>15</v>
      </c>
      <c r="B15" s="184"/>
      <c r="C15" s="184"/>
      <c r="D15" s="92"/>
      <c r="E15" s="182"/>
      <c r="F15" s="182"/>
      <c r="G15" s="182"/>
      <c r="H15" s="182"/>
      <c r="I15" s="3"/>
    </row>
    <row r="16" spans="1:9" x14ac:dyDescent="0.25">
      <c r="A16" s="183" t="s">
        <v>16</v>
      </c>
      <c r="B16" s="184"/>
      <c r="C16" s="184"/>
      <c r="D16" s="92"/>
      <c r="E16" s="182"/>
      <c r="F16" s="182"/>
      <c r="G16" s="182"/>
      <c r="H16" s="182"/>
      <c r="I16" s="3"/>
    </row>
    <row r="17" spans="1:9" x14ac:dyDescent="0.25">
      <c r="A17" s="183" t="s">
        <v>17</v>
      </c>
      <c r="B17" s="184"/>
      <c r="C17" s="184"/>
      <c r="D17" s="92"/>
      <c r="E17" s="182"/>
      <c r="F17" s="182"/>
      <c r="G17" s="182"/>
      <c r="H17" s="182"/>
      <c r="I17" s="3"/>
    </row>
    <row r="18" spans="1:9" x14ac:dyDescent="0.25">
      <c r="A18" s="3"/>
      <c r="B18" s="184"/>
      <c r="C18" s="184"/>
      <c r="D18" s="92"/>
      <c r="E18" s="182"/>
      <c r="F18" s="182"/>
      <c r="G18" s="182"/>
      <c r="H18" s="182"/>
      <c r="I18" s="3"/>
    </row>
    <row r="19" spans="1:9" x14ac:dyDescent="0.25">
      <c r="A19" s="3"/>
      <c r="B19" s="184"/>
      <c r="C19" s="184"/>
      <c r="D19" s="92"/>
      <c r="E19" s="182"/>
      <c r="F19" s="182"/>
      <c r="G19" s="182"/>
      <c r="H19" s="182"/>
      <c r="I19" s="3"/>
    </row>
    <row r="20" spans="1:9" x14ac:dyDescent="0.25">
      <c r="A20" s="3"/>
      <c r="B20" s="184"/>
      <c r="C20" s="184"/>
      <c r="D20" s="389"/>
      <c r="E20" s="273"/>
      <c r="F20" s="273"/>
      <c r="G20" s="273"/>
      <c r="H20" s="273"/>
      <c r="I20" s="274"/>
    </row>
    <row r="21" spans="1:9" ht="13.8" x14ac:dyDescent="0.25">
      <c r="A21" s="259" t="s">
        <v>180</v>
      </c>
      <c r="B21" s="260"/>
      <c r="C21" s="275"/>
      <c r="D21" s="276"/>
      <c r="E21" s="273"/>
      <c r="F21" s="273"/>
      <c r="G21" s="273"/>
      <c r="H21" s="273"/>
      <c r="I21" s="274"/>
    </row>
    <row r="22" spans="1:9" x14ac:dyDescent="0.25">
      <c r="A22" s="3"/>
      <c r="B22" s="184"/>
      <c r="C22" s="184"/>
      <c r="D22" s="276"/>
      <c r="E22" s="273"/>
      <c r="F22" s="273"/>
      <c r="G22" s="418" t="s">
        <v>221</v>
      </c>
      <c r="H22" s="418"/>
      <c r="I22" s="418"/>
    </row>
    <row r="23" spans="1:9" x14ac:dyDescent="0.25">
      <c r="A23" s="3"/>
      <c r="B23" s="184"/>
      <c r="C23" s="184"/>
      <c r="D23" s="276"/>
      <c r="E23" s="273"/>
      <c r="F23" s="273"/>
      <c r="G23" s="401" t="s">
        <v>222</v>
      </c>
      <c r="H23" s="401"/>
      <c r="I23" s="401"/>
    </row>
    <row r="24" spans="1:9" ht="14.1" customHeight="1" x14ac:dyDescent="0.25">
      <c r="A24" s="3"/>
      <c r="B24" s="184"/>
      <c r="C24" s="184"/>
      <c r="D24" s="92"/>
      <c r="E24" s="182"/>
      <c r="F24" s="182"/>
      <c r="G24" s="185"/>
      <c r="H24" s="185"/>
      <c r="I24" s="124"/>
    </row>
  </sheetData>
  <sheetProtection algorithmName="SHA-512" hashValue="P+YsOomZvl9CQMkUZqN9SVDXJApC4nqp9PRa3g8VlCZ+5ynirp069ojfGHl4M1f2q4j8p8ghWNBr8a/11QgAXg==" saltValue="6ICava9TsjrpMotyiPwhTw==" spinCount="100000" sheet="1" objects="1" scenarios="1"/>
  <mergeCells count="8">
    <mergeCell ref="G22:I22"/>
    <mergeCell ref="G23:I23"/>
    <mergeCell ref="A11:B13"/>
    <mergeCell ref="A1:B1"/>
    <mergeCell ref="E2:H2"/>
    <mergeCell ref="I5:I7"/>
    <mergeCell ref="A6:D6"/>
    <mergeCell ref="E7:H7"/>
  </mergeCells>
  <printOptions horizontalCentered="1"/>
  <pageMargins left="0.59055118110236227" right="0.59055118110236227" top="0.59055118110236227" bottom="0.39370078740157483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5"/>
  <sheetViews>
    <sheetView showGridLines="0" workbookViewId="0">
      <selection activeCell="E7" sqref="E7"/>
    </sheetView>
  </sheetViews>
  <sheetFormatPr defaultRowHeight="10.199999999999999" x14ac:dyDescent="0.2"/>
  <cols>
    <col min="1" max="2" width="4.6640625" style="18" customWidth="1"/>
    <col min="3" max="3" width="64.6640625" style="18" customWidth="1"/>
    <col min="4" max="6" width="20.6640625" style="18" customWidth="1"/>
    <col min="7" max="254" width="9.109375" style="18"/>
    <col min="255" max="256" width="4.6640625" style="18" customWidth="1"/>
    <col min="257" max="257" width="45.6640625" style="18" customWidth="1"/>
    <col min="258" max="261" width="13.6640625" style="18" customWidth="1"/>
    <col min="262" max="262" width="19.6640625" style="18" customWidth="1"/>
    <col min="263" max="510" width="9.109375" style="18"/>
    <col min="511" max="512" width="4.6640625" style="18" customWidth="1"/>
    <col min="513" max="513" width="45.6640625" style="18" customWidth="1"/>
    <col min="514" max="517" width="13.6640625" style="18" customWidth="1"/>
    <col min="518" max="518" width="19.6640625" style="18" customWidth="1"/>
    <col min="519" max="766" width="9.109375" style="18"/>
    <col min="767" max="768" width="4.6640625" style="18" customWidth="1"/>
    <col min="769" max="769" width="45.6640625" style="18" customWidth="1"/>
    <col min="770" max="773" width="13.6640625" style="18" customWidth="1"/>
    <col min="774" max="774" width="19.6640625" style="18" customWidth="1"/>
    <col min="775" max="1022" width="9.109375" style="18"/>
    <col min="1023" max="1024" width="4.6640625" style="18" customWidth="1"/>
    <col min="1025" max="1025" width="45.6640625" style="18" customWidth="1"/>
    <col min="1026" max="1029" width="13.6640625" style="18" customWidth="1"/>
    <col min="1030" max="1030" width="19.6640625" style="18" customWidth="1"/>
    <col min="1031" max="1278" width="9.109375" style="18"/>
    <col min="1279" max="1280" width="4.6640625" style="18" customWidth="1"/>
    <col min="1281" max="1281" width="45.6640625" style="18" customWidth="1"/>
    <col min="1282" max="1285" width="13.6640625" style="18" customWidth="1"/>
    <col min="1286" max="1286" width="19.6640625" style="18" customWidth="1"/>
    <col min="1287" max="1534" width="9.109375" style="18"/>
    <col min="1535" max="1536" width="4.6640625" style="18" customWidth="1"/>
    <col min="1537" max="1537" width="45.6640625" style="18" customWidth="1"/>
    <col min="1538" max="1541" width="13.6640625" style="18" customWidth="1"/>
    <col min="1542" max="1542" width="19.6640625" style="18" customWidth="1"/>
    <col min="1543" max="1790" width="9.109375" style="18"/>
    <col min="1791" max="1792" width="4.6640625" style="18" customWidth="1"/>
    <col min="1793" max="1793" width="45.6640625" style="18" customWidth="1"/>
    <col min="1794" max="1797" width="13.6640625" style="18" customWidth="1"/>
    <col min="1798" max="1798" width="19.6640625" style="18" customWidth="1"/>
    <col min="1799" max="2046" width="9.109375" style="18"/>
    <col min="2047" max="2048" width="4.6640625" style="18" customWidth="1"/>
    <col min="2049" max="2049" width="45.6640625" style="18" customWidth="1"/>
    <col min="2050" max="2053" width="13.6640625" style="18" customWidth="1"/>
    <col min="2054" max="2054" width="19.6640625" style="18" customWidth="1"/>
    <col min="2055" max="2302" width="9.109375" style="18"/>
    <col min="2303" max="2304" width="4.6640625" style="18" customWidth="1"/>
    <col min="2305" max="2305" width="45.6640625" style="18" customWidth="1"/>
    <col min="2306" max="2309" width="13.6640625" style="18" customWidth="1"/>
    <col min="2310" max="2310" width="19.6640625" style="18" customWidth="1"/>
    <col min="2311" max="2558" width="9.109375" style="18"/>
    <col min="2559" max="2560" width="4.6640625" style="18" customWidth="1"/>
    <col min="2561" max="2561" width="45.6640625" style="18" customWidth="1"/>
    <col min="2562" max="2565" width="13.6640625" style="18" customWidth="1"/>
    <col min="2566" max="2566" width="19.6640625" style="18" customWidth="1"/>
    <col min="2567" max="2814" width="9.109375" style="18"/>
    <col min="2815" max="2816" width="4.6640625" style="18" customWidth="1"/>
    <col min="2817" max="2817" width="45.6640625" style="18" customWidth="1"/>
    <col min="2818" max="2821" width="13.6640625" style="18" customWidth="1"/>
    <col min="2822" max="2822" width="19.6640625" style="18" customWidth="1"/>
    <col min="2823" max="3070" width="9.109375" style="18"/>
    <col min="3071" max="3072" width="4.6640625" style="18" customWidth="1"/>
    <col min="3073" max="3073" width="45.6640625" style="18" customWidth="1"/>
    <col min="3074" max="3077" width="13.6640625" style="18" customWidth="1"/>
    <col min="3078" max="3078" width="19.6640625" style="18" customWidth="1"/>
    <col min="3079" max="3326" width="9.109375" style="18"/>
    <col min="3327" max="3328" width="4.6640625" style="18" customWidth="1"/>
    <col min="3329" max="3329" width="45.6640625" style="18" customWidth="1"/>
    <col min="3330" max="3333" width="13.6640625" style="18" customWidth="1"/>
    <col min="3334" max="3334" width="19.6640625" style="18" customWidth="1"/>
    <col min="3335" max="3582" width="9.109375" style="18"/>
    <col min="3583" max="3584" width="4.6640625" style="18" customWidth="1"/>
    <col min="3585" max="3585" width="45.6640625" style="18" customWidth="1"/>
    <col min="3586" max="3589" width="13.6640625" style="18" customWidth="1"/>
    <col min="3590" max="3590" width="19.6640625" style="18" customWidth="1"/>
    <col min="3591" max="3838" width="9.109375" style="18"/>
    <col min="3839" max="3840" width="4.6640625" style="18" customWidth="1"/>
    <col min="3841" max="3841" width="45.6640625" style="18" customWidth="1"/>
    <col min="3842" max="3845" width="13.6640625" style="18" customWidth="1"/>
    <col min="3846" max="3846" width="19.6640625" style="18" customWidth="1"/>
    <col min="3847" max="4094" width="9.109375" style="18"/>
    <col min="4095" max="4096" width="4.6640625" style="18" customWidth="1"/>
    <col min="4097" max="4097" width="45.6640625" style="18" customWidth="1"/>
    <col min="4098" max="4101" width="13.6640625" style="18" customWidth="1"/>
    <col min="4102" max="4102" width="19.6640625" style="18" customWidth="1"/>
    <col min="4103" max="4350" width="9.109375" style="18"/>
    <col min="4351" max="4352" width="4.6640625" style="18" customWidth="1"/>
    <col min="4353" max="4353" width="45.6640625" style="18" customWidth="1"/>
    <col min="4354" max="4357" width="13.6640625" style="18" customWidth="1"/>
    <col min="4358" max="4358" width="19.6640625" style="18" customWidth="1"/>
    <col min="4359" max="4606" width="9.109375" style="18"/>
    <col min="4607" max="4608" width="4.6640625" style="18" customWidth="1"/>
    <col min="4609" max="4609" width="45.6640625" style="18" customWidth="1"/>
    <col min="4610" max="4613" width="13.6640625" style="18" customWidth="1"/>
    <col min="4614" max="4614" width="19.6640625" style="18" customWidth="1"/>
    <col min="4615" max="4862" width="9.109375" style="18"/>
    <col min="4863" max="4864" width="4.6640625" style="18" customWidth="1"/>
    <col min="4865" max="4865" width="45.6640625" style="18" customWidth="1"/>
    <col min="4866" max="4869" width="13.6640625" style="18" customWidth="1"/>
    <col min="4870" max="4870" width="19.6640625" style="18" customWidth="1"/>
    <col min="4871" max="5118" width="9.109375" style="18"/>
    <col min="5119" max="5120" width="4.6640625" style="18" customWidth="1"/>
    <col min="5121" max="5121" width="45.6640625" style="18" customWidth="1"/>
    <col min="5122" max="5125" width="13.6640625" style="18" customWidth="1"/>
    <col min="5126" max="5126" width="19.6640625" style="18" customWidth="1"/>
    <col min="5127" max="5374" width="9.109375" style="18"/>
    <col min="5375" max="5376" width="4.6640625" style="18" customWidth="1"/>
    <col min="5377" max="5377" width="45.6640625" style="18" customWidth="1"/>
    <col min="5378" max="5381" width="13.6640625" style="18" customWidth="1"/>
    <col min="5382" max="5382" width="19.6640625" style="18" customWidth="1"/>
    <col min="5383" max="5630" width="9.109375" style="18"/>
    <col min="5631" max="5632" width="4.6640625" style="18" customWidth="1"/>
    <col min="5633" max="5633" width="45.6640625" style="18" customWidth="1"/>
    <col min="5634" max="5637" width="13.6640625" style="18" customWidth="1"/>
    <col min="5638" max="5638" width="19.6640625" style="18" customWidth="1"/>
    <col min="5639" max="5886" width="9.109375" style="18"/>
    <col min="5887" max="5888" width="4.6640625" style="18" customWidth="1"/>
    <col min="5889" max="5889" width="45.6640625" style="18" customWidth="1"/>
    <col min="5890" max="5893" width="13.6640625" style="18" customWidth="1"/>
    <col min="5894" max="5894" width="19.6640625" style="18" customWidth="1"/>
    <col min="5895" max="6142" width="9.109375" style="18"/>
    <col min="6143" max="6144" width="4.6640625" style="18" customWidth="1"/>
    <col min="6145" max="6145" width="45.6640625" style="18" customWidth="1"/>
    <col min="6146" max="6149" width="13.6640625" style="18" customWidth="1"/>
    <col min="6150" max="6150" width="19.6640625" style="18" customWidth="1"/>
    <col min="6151" max="6398" width="9.109375" style="18"/>
    <col min="6399" max="6400" width="4.6640625" style="18" customWidth="1"/>
    <col min="6401" max="6401" width="45.6640625" style="18" customWidth="1"/>
    <col min="6402" max="6405" width="13.6640625" style="18" customWidth="1"/>
    <col min="6406" max="6406" width="19.6640625" style="18" customWidth="1"/>
    <col min="6407" max="6654" width="9.109375" style="18"/>
    <col min="6655" max="6656" width="4.6640625" style="18" customWidth="1"/>
    <col min="6657" max="6657" width="45.6640625" style="18" customWidth="1"/>
    <col min="6658" max="6661" width="13.6640625" style="18" customWidth="1"/>
    <col min="6662" max="6662" width="19.6640625" style="18" customWidth="1"/>
    <col min="6663" max="6910" width="9.109375" style="18"/>
    <col min="6911" max="6912" width="4.6640625" style="18" customWidth="1"/>
    <col min="6913" max="6913" width="45.6640625" style="18" customWidth="1"/>
    <col min="6914" max="6917" width="13.6640625" style="18" customWidth="1"/>
    <col min="6918" max="6918" width="19.6640625" style="18" customWidth="1"/>
    <col min="6919" max="7166" width="9.109375" style="18"/>
    <col min="7167" max="7168" width="4.6640625" style="18" customWidth="1"/>
    <col min="7169" max="7169" width="45.6640625" style="18" customWidth="1"/>
    <col min="7170" max="7173" width="13.6640625" style="18" customWidth="1"/>
    <col min="7174" max="7174" width="19.6640625" style="18" customWidth="1"/>
    <col min="7175" max="7422" width="9.109375" style="18"/>
    <col min="7423" max="7424" width="4.6640625" style="18" customWidth="1"/>
    <col min="7425" max="7425" width="45.6640625" style="18" customWidth="1"/>
    <col min="7426" max="7429" width="13.6640625" style="18" customWidth="1"/>
    <col min="7430" max="7430" width="19.6640625" style="18" customWidth="1"/>
    <col min="7431" max="7678" width="9.109375" style="18"/>
    <col min="7679" max="7680" width="4.6640625" style="18" customWidth="1"/>
    <col min="7681" max="7681" width="45.6640625" style="18" customWidth="1"/>
    <col min="7682" max="7685" width="13.6640625" style="18" customWidth="1"/>
    <col min="7686" max="7686" width="19.6640625" style="18" customWidth="1"/>
    <col min="7687" max="7934" width="9.109375" style="18"/>
    <col min="7935" max="7936" width="4.6640625" style="18" customWidth="1"/>
    <col min="7937" max="7937" width="45.6640625" style="18" customWidth="1"/>
    <col min="7938" max="7941" width="13.6640625" style="18" customWidth="1"/>
    <col min="7942" max="7942" width="19.6640625" style="18" customWidth="1"/>
    <col min="7943" max="8190" width="9.109375" style="18"/>
    <col min="8191" max="8192" width="4.6640625" style="18" customWidth="1"/>
    <col min="8193" max="8193" width="45.6640625" style="18" customWidth="1"/>
    <col min="8194" max="8197" width="13.6640625" style="18" customWidth="1"/>
    <col min="8198" max="8198" width="19.6640625" style="18" customWidth="1"/>
    <col min="8199" max="8446" width="9.109375" style="18"/>
    <col min="8447" max="8448" width="4.6640625" style="18" customWidth="1"/>
    <col min="8449" max="8449" width="45.6640625" style="18" customWidth="1"/>
    <col min="8450" max="8453" width="13.6640625" style="18" customWidth="1"/>
    <col min="8454" max="8454" width="19.6640625" style="18" customWidth="1"/>
    <col min="8455" max="8702" width="9.109375" style="18"/>
    <col min="8703" max="8704" width="4.6640625" style="18" customWidth="1"/>
    <col min="8705" max="8705" width="45.6640625" style="18" customWidth="1"/>
    <col min="8706" max="8709" width="13.6640625" style="18" customWidth="1"/>
    <col min="8710" max="8710" width="19.6640625" style="18" customWidth="1"/>
    <col min="8711" max="8958" width="9.109375" style="18"/>
    <col min="8959" max="8960" width="4.6640625" style="18" customWidth="1"/>
    <col min="8961" max="8961" width="45.6640625" style="18" customWidth="1"/>
    <col min="8962" max="8965" width="13.6640625" style="18" customWidth="1"/>
    <col min="8966" max="8966" width="19.6640625" style="18" customWidth="1"/>
    <col min="8967" max="9214" width="9.109375" style="18"/>
    <col min="9215" max="9216" width="4.6640625" style="18" customWidth="1"/>
    <col min="9217" max="9217" width="45.6640625" style="18" customWidth="1"/>
    <col min="9218" max="9221" width="13.6640625" style="18" customWidth="1"/>
    <col min="9222" max="9222" width="19.6640625" style="18" customWidth="1"/>
    <col min="9223" max="9470" width="9.109375" style="18"/>
    <col min="9471" max="9472" width="4.6640625" style="18" customWidth="1"/>
    <col min="9473" max="9473" width="45.6640625" style="18" customWidth="1"/>
    <col min="9474" max="9477" width="13.6640625" style="18" customWidth="1"/>
    <col min="9478" max="9478" width="19.6640625" style="18" customWidth="1"/>
    <col min="9479" max="9726" width="9.109375" style="18"/>
    <col min="9727" max="9728" width="4.6640625" style="18" customWidth="1"/>
    <col min="9729" max="9729" width="45.6640625" style="18" customWidth="1"/>
    <col min="9730" max="9733" width="13.6640625" style="18" customWidth="1"/>
    <col min="9734" max="9734" width="19.6640625" style="18" customWidth="1"/>
    <col min="9735" max="9982" width="9.109375" style="18"/>
    <col min="9983" max="9984" width="4.6640625" style="18" customWidth="1"/>
    <col min="9985" max="9985" width="45.6640625" style="18" customWidth="1"/>
    <col min="9986" max="9989" width="13.6640625" style="18" customWidth="1"/>
    <col min="9990" max="9990" width="19.6640625" style="18" customWidth="1"/>
    <col min="9991" max="10238" width="9.109375" style="18"/>
    <col min="10239" max="10240" width="4.6640625" style="18" customWidth="1"/>
    <col min="10241" max="10241" width="45.6640625" style="18" customWidth="1"/>
    <col min="10242" max="10245" width="13.6640625" style="18" customWidth="1"/>
    <col min="10246" max="10246" width="19.6640625" style="18" customWidth="1"/>
    <col min="10247" max="10494" width="9.109375" style="18"/>
    <col min="10495" max="10496" width="4.6640625" style="18" customWidth="1"/>
    <col min="10497" max="10497" width="45.6640625" style="18" customWidth="1"/>
    <col min="10498" max="10501" width="13.6640625" style="18" customWidth="1"/>
    <col min="10502" max="10502" width="19.6640625" style="18" customWidth="1"/>
    <col min="10503" max="10750" width="9.109375" style="18"/>
    <col min="10751" max="10752" width="4.6640625" style="18" customWidth="1"/>
    <col min="10753" max="10753" width="45.6640625" style="18" customWidth="1"/>
    <col min="10754" max="10757" width="13.6640625" style="18" customWidth="1"/>
    <col min="10758" max="10758" width="19.6640625" style="18" customWidth="1"/>
    <col min="10759" max="11006" width="9.109375" style="18"/>
    <col min="11007" max="11008" width="4.6640625" style="18" customWidth="1"/>
    <col min="11009" max="11009" width="45.6640625" style="18" customWidth="1"/>
    <col min="11010" max="11013" width="13.6640625" style="18" customWidth="1"/>
    <col min="11014" max="11014" width="19.6640625" style="18" customWidth="1"/>
    <col min="11015" max="11262" width="9.109375" style="18"/>
    <col min="11263" max="11264" width="4.6640625" style="18" customWidth="1"/>
    <col min="11265" max="11265" width="45.6640625" style="18" customWidth="1"/>
    <col min="11266" max="11269" width="13.6640625" style="18" customWidth="1"/>
    <col min="11270" max="11270" width="19.6640625" style="18" customWidth="1"/>
    <col min="11271" max="11518" width="9.109375" style="18"/>
    <col min="11519" max="11520" width="4.6640625" style="18" customWidth="1"/>
    <col min="11521" max="11521" width="45.6640625" style="18" customWidth="1"/>
    <col min="11522" max="11525" width="13.6640625" style="18" customWidth="1"/>
    <col min="11526" max="11526" width="19.6640625" style="18" customWidth="1"/>
    <col min="11527" max="11774" width="9.109375" style="18"/>
    <col min="11775" max="11776" width="4.6640625" style="18" customWidth="1"/>
    <col min="11777" max="11777" width="45.6640625" style="18" customWidth="1"/>
    <col min="11778" max="11781" width="13.6640625" style="18" customWidth="1"/>
    <col min="11782" max="11782" width="19.6640625" style="18" customWidth="1"/>
    <col min="11783" max="12030" width="9.109375" style="18"/>
    <col min="12031" max="12032" width="4.6640625" style="18" customWidth="1"/>
    <col min="12033" max="12033" width="45.6640625" style="18" customWidth="1"/>
    <col min="12034" max="12037" width="13.6640625" style="18" customWidth="1"/>
    <col min="12038" max="12038" width="19.6640625" style="18" customWidth="1"/>
    <col min="12039" max="12286" width="9.109375" style="18"/>
    <col min="12287" max="12288" width="4.6640625" style="18" customWidth="1"/>
    <col min="12289" max="12289" width="45.6640625" style="18" customWidth="1"/>
    <col min="12290" max="12293" width="13.6640625" style="18" customWidth="1"/>
    <col min="12294" max="12294" width="19.6640625" style="18" customWidth="1"/>
    <col min="12295" max="12542" width="9.109375" style="18"/>
    <col min="12543" max="12544" width="4.6640625" style="18" customWidth="1"/>
    <col min="12545" max="12545" width="45.6640625" style="18" customWidth="1"/>
    <col min="12546" max="12549" width="13.6640625" style="18" customWidth="1"/>
    <col min="12550" max="12550" width="19.6640625" style="18" customWidth="1"/>
    <col min="12551" max="12798" width="9.109375" style="18"/>
    <col min="12799" max="12800" width="4.6640625" style="18" customWidth="1"/>
    <col min="12801" max="12801" width="45.6640625" style="18" customWidth="1"/>
    <col min="12802" max="12805" width="13.6640625" style="18" customWidth="1"/>
    <col min="12806" max="12806" width="19.6640625" style="18" customWidth="1"/>
    <col min="12807" max="13054" width="9.109375" style="18"/>
    <col min="13055" max="13056" width="4.6640625" style="18" customWidth="1"/>
    <col min="13057" max="13057" width="45.6640625" style="18" customWidth="1"/>
    <col min="13058" max="13061" width="13.6640625" style="18" customWidth="1"/>
    <col min="13062" max="13062" width="19.6640625" style="18" customWidth="1"/>
    <col min="13063" max="13310" width="9.109375" style="18"/>
    <col min="13311" max="13312" width="4.6640625" style="18" customWidth="1"/>
    <col min="13313" max="13313" width="45.6640625" style="18" customWidth="1"/>
    <col min="13314" max="13317" width="13.6640625" style="18" customWidth="1"/>
    <col min="13318" max="13318" width="19.6640625" style="18" customWidth="1"/>
    <col min="13319" max="13566" width="9.109375" style="18"/>
    <col min="13567" max="13568" width="4.6640625" style="18" customWidth="1"/>
    <col min="13569" max="13569" width="45.6640625" style="18" customWidth="1"/>
    <col min="13570" max="13573" width="13.6640625" style="18" customWidth="1"/>
    <col min="13574" max="13574" width="19.6640625" style="18" customWidth="1"/>
    <col min="13575" max="13822" width="9.109375" style="18"/>
    <col min="13823" max="13824" width="4.6640625" style="18" customWidth="1"/>
    <col min="13825" max="13825" width="45.6640625" style="18" customWidth="1"/>
    <col min="13826" max="13829" width="13.6640625" style="18" customWidth="1"/>
    <col min="13830" max="13830" width="19.6640625" style="18" customWidth="1"/>
    <col min="13831" max="14078" width="9.109375" style="18"/>
    <col min="14079" max="14080" width="4.6640625" style="18" customWidth="1"/>
    <col min="14081" max="14081" width="45.6640625" style="18" customWidth="1"/>
    <col min="14082" max="14085" width="13.6640625" style="18" customWidth="1"/>
    <col min="14086" max="14086" width="19.6640625" style="18" customWidth="1"/>
    <col min="14087" max="14334" width="9.109375" style="18"/>
    <col min="14335" max="14336" width="4.6640625" style="18" customWidth="1"/>
    <col min="14337" max="14337" width="45.6640625" style="18" customWidth="1"/>
    <col min="14338" max="14341" width="13.6640625" style="18" customWidth="1"/>
    <col min="14342" max="14342" width="19.6640625" style="18" customWidth="1"/>
    <col min="14343" max="14590" width="9.109375" style="18"/>
    <col min="14591" max="14592" width="4.6640625" style="18" customWidth="1"/>
    <col min="14593" max="14593" width="45.6640625" style="18" customWidth="1"/>
    <col min="14594" max="14597" width="13.6640625" style="18" customWidth="1"/>
    <col min="14598" max="14598" width="19.6640625" style="18" customWidth="1"/>
    <col min="14599" max="14846" width="9.109375" style="18"/>
    <col min="14847" max="14848" width="4.6640625" style="18" customWidth="1"/>
    <col min="14849" max="14849" width="45.6640625" style="18" customWidth="1"/>
    <col min="14850" max="14853" width="13.6640625" style="18" customWidth="1"/>
    <col min="14854" max="14854" width="19.6640625" style="18" customWidth="1"/>
    <col min="14855" max="15102" width="9.109375" style="18"/>
    <col min="15103" max="15104" width="4.6640625" style="18" customWidth="1"/>
    <col min="15105" max="15105" width="45.6640625" style="18" customWidth="1"/>
    <col min="15106" max="15109" width="13.6640625" style="18" customWidth="1"/>
    <col min="15110" max="15110" width="19.6640625" style="18" customWidth="1"/>
    <col min="15111" max="15358" width="9.109375" style="18"/>
    <col min="15359" max="15360" width="4.6640625" style="18" customWidth="1"/>
    <col min="15361" max="15361" width="45.6640625" style="18" customWidth="1"/>
    <col min="15362" max="15365" width="13.6640625" style="18" customWidth="1"/>
    <col min="15366" max="15366" width="19.6640625" style="18" customWidth="1"/>
    <col min="15367" max="15614" width="9.109375" style="18"/>
    <col min="15615" max="15616" width="4.6640625" style="18" customWidth="1"/>
    <col min="15617" max="15617" width="45.6640625" style="18" customWidth="1"/>
    <col min="15618" max="15621" width="13.6640625" style="18" customWidth="1"/>
    <col min="15622" max="15622" width="19.6640625" style="18" customWidth="1"/>
    <col min="15623" max="15870" width="9.109375" style="18"/>
    <col min="15871" max="15872" width="4.6640625" style="18" customWidth="1"/>
    <col min="15873" max="15873" width="45.6640625" style="18" customWidth="1"/>
    <col min="15874" max="15877" width="13.6640625" style="18" customWidth="1"/>
    <col min="15878" max="15878" width="19.6640625" style="18" customWidth="1"/>
    <col min="15879" max="16126" width="9.109375" style="18"/>
    <col min="16127" max="16128" width="4.6640625" style="18" customWidth="1"/>
    <col min="16129" max="16129" width="45.6640625" style="18" customWidth="1"/>
    <col min="16130" max="16133" width="13.6640625" style="18" customWidth="1"/>
    <col min="16134" max="16134" width="19.6640625" style="18" customWidth="1"/>
    <col min="16135" max="16384" width="9.109375" style="18"/>
  </cols>
  <sheetData>
    <row r="1" spans="1:6" s="5" customFormat="1" ht="15" x14ac:dyDescent="0.25">
      <c r="A1" s="454"/>
      <c r="B1" s="454"/>
      <c r="C1" s="249"/>
      <c r="D1" s="249"/>
      <c r="E1" s="249"/>
      <c r="F1" s="2" t="s">
        <v>179</v>
      </c>
    </row>
    <row r="2" spans="1:6" s="3" customFormat="1" ht="17.25" customHeight="1" x14ac:dyDescent="0.25">
      <c r="A2" s="402" t="s">
        <v>4</v>
      </c>
      <c r="B2" s="402"/>
      <c r="C2" s="125" t="s">
        <v>236</v>
      </c>
      <c r="D2" s="404" t="s">
        <v>71</v>
      </c>
      <c r="E2" s="448"/>
      <c r="F2" s="20"/>
    </row>
    <row r="3" spans="1:6" ht="10.8" thickBot="1" x14ac:dyDescent="0.25"/>
    <row r="4" spans="1:6" ht="17.25" customHeight="1" x14ac:dyDescent="0.2">
      <c r="A4" s="94"/>
      <c r="B4" s="95"/>
      <c r="C4" s="96"/>
      <c r="D4" s="97" t="s">
        <v>22</v>
      </c>
      <c r="E4" s="455" t="s">
        <v>186</v>
      </c>
      <c r="F4" s="98" t="s">
        <v>22</v>
      </c>
    </row>
    <row r="5" spans="1:6" ht="17.25" customHeight="1" thickBot="1" x14ac:dyDescent="0.25">
      <c r="A5" s="99"/>
      <c r="B5" s="100"/>
      <c r="C5" s="101"/>
      <c r="D5" s="102" t="s">
        <v>23</v>
      </c>
      <c r="E5" s="456"/>
      <c r="F5" s="103" t="s">
        <v>24</v>
      </c>
    </row>
    <row r="6" spans="1:6" ht="17.25" customHeight="1" x14ac:dyDescent="0.2">
      <c r="A6" s="104" t="s">
        <v>103</v>
      </c>
      <c r="B6" s="105"/>
      <c r="C6" s="106" t="s">
        <v>190</v>
      </c>
      <c r="D6" s="107">
        <f>'1-SZ'!I55</f>
        <v>0</v>
      </c>
      <c r="E6" s="108">
        <f>'1-SZ'!I56</f>
        <v>0</v>
      </c>
      <c r="F6" s="109">
        <f>'1-SZ'!I57</f>
        <v>0</v>
      </c>
    </row>
    <row r="7" spans="1:6" ht="17.25" customHeight="1" x14ac:dyDescent="0.2">
      <c r="A7" s="251" t="s">
        <v>104</v>
      </c>
      <c r="B7" s="112"/>
      <c r="C7" s="111" t="s">
        <v>274</v>
      </c>
      <c r="D7" s="113">
        <f>'4-8a po SZ'!I11</f>
        <v>0</v>
      </c>
      <c r="E7" s="114">
        <f>'4-8a po SZ'!I12</f>
        <v>0</v>
      </c>
      <c r="F7" s="115">
        <f>'4-8a po SZ'!I13</f>
        <v>0</v>
      </c>
    </row>
    <row r="8" spans="1:6" ht="17.25" customHeight="1" thickBot="1" x14ac:dyDescent="0.25">
      <c r="A8" s="116"/>
      <c r="B8" s="117"/>
      <c r="C8" s="118" t="s">
        <v>1</v>
      </c>
      <c r="D8" s="119">
        <f>SUM(D6:D7)</f>
        <v>0</v>
      </c>
      <c r="E8" s="120">
        <f>SUM(E6:E7)</f>
        <v>0</v>
      </c>
      <c r="F8" s="121">
        <f>SUM(F6:F7)</f>
        <v>0</v>
      </c>
    </row>
    <row r="9" spans="1:6" s="3" customFormat="1" ht="17.25" customHeight="1" x14ac:dyDescent="0.25"/>
    <row r="10" spans="1:6" s="3" customFormat="1" ht="17.25" customHeight="1" x14ac:dyDescent="0.25"/>
    <row r="11" spans="1:6" s="3" customFormat="1" ht="17.25" customHeight="1" x14ac:dyDescent="0.25"/>
    <row r="12" spans="1:6" s="3" customFormat="1" ht="17.25" customHeight="1" x14ac:dyDescent="0.25">
      <c r="A12" s="274"/>
      <c r="B12" s="274"/>
      <c r="C12" s="274"/>
      <c r="D12" s="274"/>
      <c r="E12" s="274"/>
      <c r="F12" s="274"/>
    </row>
    <row r="13" spans="1:6" ht="17.25" customHeight="1" x14ac:dyDescent="0.25">
      <c r="A13" s="259" t="s">
        <v>180</v>
      </c>
      <c r="B13" s="260"/>
      <c r="C13" s="272"/>
      <c r="D13" s="272"/>
      <c r="E13" s="272"/>
      <c r="F13" s="272"/>
    </row>
    <row r="14" spans="1:6" ht="17.25" customHeight="1" x14ac:dyDescent="0.25">
      <c r="A14" s="272"/>
      <c r="B14" s="272"/>
      <c r="C14" s="272"/>
      <c r="D14" s="272"/>
      <c r="E14" s="418" t="s">
        <v>221</v>
      </c>
      <c r="F14" s="418"/>
    </row>
    <row r="15" spans="1:6" ht="17.25" customHeight="1" x14ac:dyDescent="0.25">
      <c r="A15" s="272"/>
      <c r="B15" s="272"/>
      <c r="C15" s="272"/>
      <c r="D15" s="272"/>
      <c r="E15" s="401" t="s">
        <v>222</v>
      </c>
      <c r="F15" s="401"/>
    </row>
  </sheetData>
  <sheetProtection algorithmName="SHA-512" hashValue="qkKwr8RIuYT6AyOOsXlmFGjz7ZIsZ8CE50/8n/3iFLeBXp2VNPO9OqP/XB1VgGEmF+1cWGRnIK+f+2a3g3plOQ==" saltValue="PLgyPHmOeutgtiHWb1lF+A==" spinCount="100000" sheet="1" objects="1" scenarios="1"/>
  <mergeCells count="6">
    <mergeCell ref="E15:F15"/>
    <mergeCell ref="A1:B1"/>
    <mergeCell ref="A2:B2"/>
    <mergeCell ref="E4:E5"/>
    <mergeCell ref="E14:F14"/>
    <mergeCell ref="D2:E2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6"/>
  <sheetViews>
    <sheetView showGridLines="0" workbookViewId="0">
      <selection activeCell="I12" sqref="I12"/>
    </sheetView>
  </sheetViews>
  <sheetFormatPr defaultColWidth="9.109375" defaultRowHeight="13.2" x14ac:dyDescent="0.25"/>
  <cols>
    <col min="1" max="1" width="34.5546875" style="57" customWidth="1"/>
    <col min="2" max="4" width="29.33203125" style="57" customWidth="1"/>
    <col min="5" max="16384" width="9.109375" style="57"/>
  </cols>
  <sheetData>
    <row r="1" spans="1:4" x14ac:dyDescent="0.25">
      <c r="D1" s="2" t="s">
        <v>235</v>
      </c>
    </row>
    <row r="2" spans="1:4" ht="17.399999999999999" x14ac:dyDescent="0.3">
      <c r="A2" s="463" t="s">
        <v>153</v>
      </c>
      <c r="B2" s="463"/>
      <c r="C2" s="463"/>
      <c r="D2" s="463"/>
    </row>
    <row r="3" spans="1:4" ht="17.25" customHeight="1" x14ac:dyDescent="0.25">
      <c r="A3" s="464" t="s">
        <v>154</v>
      </c>
      <c r="B3" s="464"/>
      <c r="C3" s="464"/>
      <c r="D3" s="464"/>
    </row>
    <row r="4" spans="1:4" ht="31.5" customHeight="1" x14ac:dyDescent="0.25">
      <c r="A4" s="465" t="s">
        <v>275</v>
      </c>
      <c r="B4" s="465"/>
      <c r="C4" s="465"/>
      <c r="D4" s="465"/>
    </row>
    <row r="5" spans="1:4" x14ac:dyDescent="0.25">
      <c r="A5" s="257"/>
      <c r="B5" s="257"/>
      <c r="C5" s="257"/>
      <c r="D5" s="257"/>
    </row>
    <row r="6" spans="1:4" ht="13.8" thickBot="1" x14ac:dyDescent="0.3">
      <c r="A6" s="58" t="s">
        <v>155</v>
      </c>
      <c r="B6" s="56"/>
      <c r="C6" s="56"/>
      <c r="D6" s="2"/>
    </row>
    <row r="7" spans="1:4" ht="17.25" customHeight="1" x14ac:dyDescent="0.25">
      <c r="A7" s="59" t="s">
        <v>156</v>
      </c>
      <c r="B7" s="466" t="s">
        <v>157</v>
      </c>
      <c r="C7" s="467"/>
      <c r="D7" s="468"/>
    </row>
    <row r="8" spans="1:4" x14ac:dyDescent="0.25">
      <c r="A8" s="60" t="s">
        <v>158</v>
      </c>
      <c r="B8" s="457" t="s">
        <v>157</v>
      </c>
      <c r="C8" s="458"/>
      <c r="D8" s="459"/>
    </row>
    <row r="9" spans="1:4" ht="17.25" customHeight="1" x14ac:dyDescent="0.25">
      <c r="A9" s="60" t="s">
        <v>159</v>
      </c>
      <c r="B9" s="457" t="s">
        <v>157</v>
      </c>
      <c r="C9" s="458"/>
      <c r="D9" s="459"/>
    </row>
    <row r="10" spans="1:4" ht="17.25" customHeight="1" x14ac:dyDescent="0.25">
      <c r="A10" s="60" t="s">
        <v>160</v>
      </c>
      <c r="B10" s="457" t="s">
        <v>157</v>
      </c>
      <c r="C10" s="458"/>
      <c r="D10" s="459"/>
    </row>
    <row r="11" spans="1:4" ht="17.25" customHeight="1" x14ac:dyDescent="0.25">
      <c r="A11" s="60" t="s">
        <v>161</v>
      </c>
      <c r="B11" s="457" t="s">
        <v>157</v>
      </c>
      <c r="C11" s="458"/>
      <c r="D11" s="459"/>
    </row>
    <row r="12" spans="1:4" ht="17.25" customHeight="1" thickBot="1" x14ac:dyDescent="0.3">
      <c r="A12" s="61" t="s">
        <v>162</v>
      </c>
      <c r="B12" s="460" t="s">
        <v>157</v>
      </c>
      <c r="C12" s="461"/>
      <c r="D12" s="462"/>
    </row>
    <row r="13" spans="1:4" x14ac:dyDescent="0.25">
      <c r="A13" s="56"/>
      <c r="B13" s="56"/>
      <c r="C13" s="56"/>
      <c r="D13" s="56"/>
    </row>
    <row r="14" spans="1:4" ht="13.8" thickBot="1" x14ac:dyDescent="0.3">
      <c r="A14" s="62" t="s">
        <v>182</v>
      </c>
      <c r="B14" s="56"/>
      <c r="C14" s="56"/>
      <c r="D14" s="56"/>
    </row>
    <row r="15" spans="1:4" ht="13.8" thickBot="1" x14ac:dyDescent="0.3">
      <c r="A15" s="63" t="s">
        <v>172</v>
      </c>
      <c r="B15" s="64"/>
      <c r="C15" s="64"/>
      <c r="D15" s="65"/>
    </row>
    <row r="16" spans="1:4" ht="27" thickBot="1" x14ac:dyDescent="0.3">
      <c r="A16" s="66"/>
      <c r="B16" s="67" t="s">
        <v>163</v>
      </c>
      <c r="C16" s="67" t="s">
        <v>164</v>
      </c>
      <c r="D16" s="67" t="s">
        <v>165</v>
      </c>
    </row>
    <row r="17" spans="1:5" ht="111.75" customHeight="1" thickBot="1" x14ac:dyDescent="0.3">
      <c r="A17" s="68" t="s">
        <v>166</v>
      </c>
      <c r="B17" s="122">
        <f>'5-SPOLU'!D8</f>
        <v>0</v>
      </c>
      <c r="C17" s="123">
        <f>'5-SPOLU'!E8</f>
        <v>0</v>
      </c>
      <c r="D17" s="123">
        <f>'5-SPOLU'!F8</f>
        <v>0</v>
      </c>
    </row>
    <row r="18" spans="1:5" x14ac:dyDescent="0.25">
      <c r="A18" s="69"/>
      <c r="B18" s="70"/>
      <c r="C18" s="70"/>
      <c r="D18" s="70"/>
    </row>
    <row r="19" spans="1:5" x14ac:dyDescent="0.25">
      <c r="A19" s="390" t="s">
        <v>167</v>
      </c>
      <c r="B19" s="261"/>
      <c r="C19" s="261"/>
      <c r="D19" s="261"/>
    </row>
    <row r="20" spans="1:5" ht="15.6" x14ac:dyDescent="0.25">
      <c r="A20" s="391" t="s">
        <v>168</v>
      </c>
      <c r="B20" s="261"/>
      <c r="C20" s="261"/>
      <c r="D20" s="261"/>
    </row>
    <row r="21" spans="1:5" ht="13.8" x14ac:dyDescent="0.25">
      <c r="A21" s="392"/>
      <c r="B21" s="260"/>
      <c r="C21" s="260"/>
      <c r="D21" s="260"/>
    </row>
    <row r="22" spans="1:5" ht="13.8" x14ac:dyDescent="0.25">
      <c r="A22" s="259"/>
      <c r="B22" s="260"/>
      <c r="C22" s="260"/>
      <c r="D22" s="260"/>
    </row>
    <row r="23" spans="1:5" ht="13.8" x14ac:dyDescent="0.25">
      <c r="A23" s="259" t="s">
        <v>180</v>
      </c>
      <c r="B23" s="260"/>
      <c r="C23" s="259"/>
      <c r="D23" s="261"/>
    </row>
    <row r="24" spans="1:5" ht="13.8" x14ac:dyDescent="0.25">
      <c r="A24" s="260"/>
      <c r="B24" s="260"/>
      <c r="C24" s="259"/>
      <c r="D24" s="393" t="s">
        <v>221</v>
      </c>
    </row>
    <row r="25" spans="1:5" ht="13.8" x14ac:dyDescent="0.25">
      <c r="A25" s="260"/>
      <c r="B25" s="260"/>
      <c r="C25" s="259"/>
      <c r="D25" s="394" t="s">
        <v>222</v>
      </c>
      <c r="E25" s="71"/>
    </row>
    <row r="26" spans="1:5" ht="15.6" x14ac:dyDescent="0.25">
      <c r="A26" s="72" t="s">
        <v>171</v>
      </c>
      <c r="B26" s="56"/>
      <c r="C26" s="56"/>
      <c r="E26" s="71"/>
    </row>
  </sheetData>
  <sheetProtection algorithmName="SHA-512" hashValue="bpVKLKxAu0Wk2wmidNhf4ykqXbKrVxc4en/BVOcPd+CX06ltNx6jGyU2Cn1fCJkXp8lDOMCLiNa7rr509cOfiA==" saltValue="UCRvf07gCe1la88cdgDOvw==" spinCount="100000" sheet="1" objects="1" scenarios="1"/>
  <mergeCells count="9">
    <mergeCell ref="B10:D10"/>
    <mergeCell ref="B11:D11"/>
    <mergeCell ref="B12:D12"/>
    <mergeCell ref="A2:D2"/>
    <mergeCell ref="A3:D3"/>
    <mergeCell ref="A4:D4"/>
    <mergeCell ref="B7:D7"/>
    <mergeCell ref="B8:D8"/>
    <mergeCell ref="B9:D9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Titulná strana</vt:lpstr>
      <vt:lpstr>1-SZ</vt:lpstr>
      <vt:lpstr>2-Geod</vt:lpstr>
      <vt:lpstr>3-pIGHP</vt:lpstr>
      <vt:lpstr>4-8a po SZ</vt:lpstr>
      <vt:lpstr>5-SPOLU</vt:lpstr>
      <vt:lpstr>Návrh na plnenie kritéria</vt:lpstr>
      <vt:lpstr>'3-pIGHP'!Názvy_tlače</vt:lpstr>
    </vt:vector>
  </TitlesOfParts>
  <Manager>Ing. Martin Šima</Manager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št. hr. SR/PR – Hunkovce</dc:title>
  <dc:subject>SP na DSZ, DÚR, 8a</dc:subject>
  <dc:creator>Ing. Peter Vavrek</dc:creator>
  <cp:lastModifiedBy>Minárová Antónia</cp:lastModifiedBy>
  <cp:lastPrinted>2025-09-10T09:09:00Z</cp:lastPrinted>
  <dcterms:created xsi:type="dcterms:W3CDTF">2005-12-13T08:17:13Z</dcterms:created>
  <dcterms:modified xsi:type="dcterms:W3CDTF">2025-12-10T10:50:14Z</dcterms:modified>
</cp:coreProperties>
</file>